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libandy-my.sharepoint.com/personal/markku_huoponen_floorball_fi/Documents/Desktop/tilastot/"/>
    </mc:Choice>
  </mc:AlternateContent>
  <xr:revisionPtr revIDLastSave="3" documentId="13_ncr:1_{63401099-8D3E-4D02-B890-C5758593A4CC}" xr6:coauthVersionLast="45" xr6:coauthVersionMax="45" xr10:uidLastSave="{6887DF85-BCFE-4124-8BFA-BDD36E416B10}"/>
  <bookViews>
    <workbookView xWindow="-108" yWindow="-108" windowWidth="23256" windowHeight="12576" tabRatio="896" activeTab="1" xr2:uid="{00000000-000D-0000-FFFF-FFFF00000000}"/>
  </bookViews>
  <sheets>
    <sheet name="Maratontaulukko" sheetId="23" r:id="rId1"/>
    <sheet name="Ottelusarjat" sheetId="26" r:id="rId2"/>
    <sheet name="18-19" sheetId="31" r:id="rId3"/>
    <sheet name="17-18" sheetId="30" r:id="rId4"/>
    <sheet name="16-17" sheetId="29" r:id="rId5"/>
    <sheet name="15-16" sheetId="28" r:id="rId6"/>
    <sheet name="14-15" sheetId="27" r:id="rId7"/>
    <sheet name="13-14" sheetId="25" r:id="rId8"/>
    <sheet name="12-13" sheetId="24" r:id="rId9"/>
    <sheet name="11-12" sheetId="22" r:id="rId10"/>
    <sheet name="10-11" sheetId="21" r:id="rId11"/>
    <sheet name="09-10" sheetId="20" r:id="rId12"/>
    <sheet name="08-09" sheetId="19" r:id="rId13"/>
    <sheet name="07-08" sheetId="18" r:id="rId14"/>
    <sheet name="06-07" sheetId="17" r:id="rId15"/>
    <sheet name="05-06" sheetId="16" r:id="rId16"/>
    <sheet name="04-05" sheetId="15" r:id="rId17"/>
    <sheet name="03-04" sheetId="14" r:id="rId18"/>
    <sheet name="02-03" sheetId="13" r:id="rId19"/>
    <sheet name="01-02" sheetId="12" r:id="rId20"/>
    <sheet name="00-01" sheetId="11" r:id="rId21"/>
    <sheet name="99-00" sheetId="9" r:id="rId22"/>
    <sheet name="98-99" sheetId="2" r:id="rId23"/>
    <sheet name="97-98" sheetId="1" r:id="rId24"/>
    <sheet name="96-97" sheetId="3" r:id="rId25"/>
    <sheet name="95-96" sheetId="7" r:id="rId26"/>
    <sheet name="94-95" sheetId="6" r:id="rId27"/>
    <sheet name="93-94" sheetId="5" r:id="rId28"/>
  </sheets>
  <definedNames>
    <definedName name="_xlnm._FilterDatabase" localSheetId="1" hidden="1">Ottelusarjat!$A$1:$D$189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3" l="1"/>
  <c r="T7" i="31"/>
  <c r="T6" i="31"/>
  <c r="T5" i="31"/>
  <c r="T4" i="31"/>
  <c r="S7" i="31"/>
  <c r="S6" i="31"/>
  <c r="S5" i="31"/>
  <c r="S4" i="31"/>
  <c r="K55" i="31"/>
  <c r="K56" i="31"/>
  <c r="K57" i="31"/>
  <c r="K58" i="31"/>
  <c r="K59" i="31"/>
  <c r="K60" i="31"/>
  <c r="K61" i="31"/>
  <c r="K62" i="31"/>
  <c r="K63" i="31"/>
  <c r="K54" i="31"/>
  <c r="L28" i="26" l="1"/>
  <c r="M28" i="26"/>
  <c r="N28" i="26"/>
  <c r="L4" i="26"/>
  <c r="M4" i="26"/>
  <c r="N4" i="26"/>
  <c r="L11" i="26"/>
  <c r="M11" i="26"/>
  <c r="N11" i="26"/>
  <c r="L5" i="26"/>
  <c r="M5" i="26"/>
  <c r="N5" i="26"/>
  <c r="L6" i="26"/>
  <c r="M6" i="26"/>
  <c r="N6" i="26"/>
  <c r="L7" i="26"/>
  <c r="M7" i="26"/>
  <c r="N7" i="26"/>
  <c r="L8" i="26"/>
  <c r="M8" i="26"/>
  <c r="N8" i="26"/>
  <c r="L9" i="26"/>
  <c r="M9" i="26"/>
  <c r="N9" i="26"/>
  <c r="L10" i="26"/>
  <c r="M10" i="26"/>
  <c r="N10" i="26"/>
  <c r="L12" i="26"/>
  <c r="M12" i="26"/>
  <c r="N12" i="26"/>
  <c r="L13" i="26"/>
  <c r="M13" i="26"/>
  <c r="N13" i="26"/>
  <c r="L14" i="26"/>
  <c r="M14" i="26"/>
  <c r="N14" i="26"/>
  <c r="L15" i="26"/>
  <c r="M15" i="26"/>
  <c r="N15" i="26"/>
  <c r="L16" i="26"/>
  <c r="M16" i="26"/>
  <c r="N16" i="26"/>
  <c r="L17" i="26"/>
  <c r="M17" i="26"/>
  <c r="N17" i="26"/>
  <c r="L18" i="26"/>
  <c r="M18" i="26"/>
  <c r="N18" i="26"/>
  <c r="L21" i="26"/>
  <c r="M21" i="26"/>
  <c r="N21" i="26"/>
  <c r="L19" i="26"/>
  <c r="M19" i="26"/>
  <c r="N19" i="26"/>
  <c r="L20" i="26"/>
  <c r="M20" i="26"/>
  <c r="N20" i="26"/>
  <c r="L24" i="26"/>
  <c r="M24" i="26"/>
  <c r="N24" i="26"/>
  <c r="L25" i="26"/>
  <c r="M25" i="26"/>
  <c r="N25" i="26"/>
  <c r="L26" i="26"/>
  <c r="M26" i="26"/>
  <c r="N26" i="26"/>
  <c r="L29" i="26"/>
  <c r="M29" i="26"/>
  <c r="N29" i="26"/>
  <c r="L30" i="26"/>
  <c r="M30" i="26"/>
  <c r="N30" i="26"/>
  <c r="L27" i="26"/>
  <c r="M27" i="26"/>
  <c r="N27" i="26"/>
  <c r="L34" i="26"/>
  <c r="M34" i="26"/>
  <c r="N34" i="26"/>
  <c r="L31" i="26"/>
  <c r="M31" i="26"/>
  <c r="N31" i="26"/>
  <c r="L32" i="26"/>
  <c r="M32" i="26"/>
  <c r="N32" i="26"/>
  <c r="L33" i="26"/>
  <c r="M33" i="26"/>
  <c r="N33" i="26"/>
  <c r="L35" i="26"/>
  <c r="M35" i="26"/>
  <c r="N35" i="26"/>
  <c r="L23" i="26"/>
  <c r="M23" i="26"/>
  <c r="N23" i="26"/>
  <c r="L22" i="26"/>
  <c r="M22" i="26"/>
  <c r="N22" i="26"/>
  <c r="N3" i="26"/>
  <c r="M3" i="26"/>
  <c r="L3" i="26"/>
  <c r="O27" i="26" l="1"/>
  <c r="O28" i="26"/>
  <c r="N36" i="26"/>
  <c r="M36" i="26"/>
  <c r="L36" i="26"/>
  <c r="T8" i="31"/>
  <c r="S8" i="31"/>
  <c r="T9" i="31"/>
  <c r="S9" i="31"/>
  <c r="T10" i="31"/>
  <c r="S10" i="31"/>
  <c r="U5" i="31" l="1"/>
  <c r="U6" i="31"/>
  <c r="U7" i="31"/>
  <c r="U8" i="31"/>
  <c r="U9" i="31"/>
  <c r="U10" i="31"/>
  <c r="U11" i="31"/>
  <c r="U4" i="31"/>
  <c r="R12" i="31"/>
  <c r="R24" i="31"/>
  <c r="Q24" i="31"/>
  <c r="Q12" i="31"/>
  <c r="P12" i="31"/>
  <c r="O12" i="31"/>
  <c r="N12" i="31"/>
  <c r="T11" i="31"/>
  <c r="S11" i="31"/>
  <c r="U12" i="31" l="1"/>
  <c r="T12" i="31"/>
  <c r="K64" i="31"/>
  <c r="S12" i="31"/>
  <c r="K55" i="30"/>
  <c r="K56" i="30"/>
  <c r="K57" i="30"/>
  <c r="K58" i="30"/>
  <c r="K59" i="30"/>
  <c r="S6" i="30" l="1"/>
  <c r="R6" i="30"/>
  <c r="T6" i="30"/>
  <c r="S4" i="30"/>
  <c r="S5" i="30"/>
  <c r="R4" i="30"/>
  <c r="R5" i="30"/>
  <c r="S7" i="30"/>
  <c r="R7" i="30"/>
  <c r="S8" i="30" l="1"/>
  <c r="R8" i="30"/>
  <c r="O24" i="26" l="1"/>
  <c r="O11" i="26"/>
  <c r="S9" i="30"/>
  <c r="S10" i="30"/>
  <c r="R9" i="30"/>
  <c r="R10" i="30"/>
  <c r="S11" i="30" l="1"/>
  <c r="S12" i="30" s="1"/>
  <c r="R11" i="30"/>
  <c r="R12" i="30" s="1"/>
  <c r="K54" i="30"/>
  <c r="K53" i="30"/>
  <c r="K52" i="30"/>
  <c r="K51" i="30"/>
  <c r="K50" i="30"/>
  <c r="K49" i="30"/>
  <c r="K48" i="30"/>
  <c r="K47" i="30"/>
  <c r="K46" i="30"/>
  <c r="K45" i="30"/>
  <c r="R24" i="30"/>
  <c r="Q24" i="30"/>
  <c r="Q12" i="30"/>
  <c r="P12" i="30"/>
  <c r="O12" i="30"/>
  <c r="N12" i="30"/>
  <c r="T11" i="30"/>
  <c r="T10" i="30"/>
  <c r="T9" i="30"/>
  <c r="T8" i="30"/>
  <c r="T7" i="30"/>
  <c r="T5" i="30"/>
  <c r="T4" i="30"/>
  <c r="K60" i="30" l="1"/>
  <c r="T12" i="30"/>
  <c r="S5" i="29"/>
  <c r="S4" i="29"/>
  <c r="R5" i="29"/>
  <c r="R4" i="29"/>
  <c r="S7" i="29"/>
  <c r="S6" i="29"/>
  <c r="R7" i="29"/>
  <c r="R6" i="29"/>
  <c r="S9" i="29" l="1"/>
  <c r="S8" i="29"/>
  <c r="R9" i="29"/>
  <c r="R8" i="29"/>
  <c r="S10" i="29"/>
  <c r="R10" i="29"/>
  <c r="S11" i="29"/>
  <c r="R11" i="29"/>
  <c r="O21" i="26" l="1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R24" i="29"/>
  <c r="Q24" i="29"/>
  <c r="Q12" i="29"/>
  <c r="P12" i="29"/>
  <c r="O12" i="29"/>
  <c r="N12" i="29"/>
  <c r="T11" i="29"/>
  <c r="T10" i="29"/>
  <c r="T9" i="29"/>
  <c r="T8" i="29"/>
  <c r="T7" i="29"/>
  <c r="T6" i="29"/>
  <c r="T5" i="29"/>
  <c r="T4" i="29"/>
  <c r="S12" i="29"/>
  <c r="R12" i="29"/>
  <c r="S5" i="28"/>
  <c r="S4" i="28"/>
  <c r="R5" i="28"/>
  <c r="R4" i="28"/>
  <c r="S7" i="28"/>
  <c r="S6" i="28"/>
  <c r="R7" i="28"/>
  <c r="R6" i="28"/>
  <c r="S8" i="28"/>
  <c r="R8" i="28"/>
  <c r="K59" i="28"/>
  <c r="K60" i="28"/>
  <c r="K61" i="28"/>
  <c r="S11" i="28"/>
  <c r="S10" i="28"/>
  <c r="S9" i="28"/>
  <c r="R11" i="28"/>
  <c r="R10" i="28"/>
  <c r="R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R24" i="28"/>
  <c r="Q24" i="28"/>
  <c r="Q12" i="28"/>
  <c r="P12" i="28"/>
  <c r="O12" i="28"/>
  <c r="N12" i="28"/>
  <c r="T11" i="28"/>
  <c r="T10" i="28"/>
  <c r="T9" i="28"/>
  <c r="T8" i="28"/>
  <c r="T7" i="28"/>
  <c r="T6" i="28"/>
  <c r="T5" i="28"/>
  <c r="T4" i="28"/>
  <c r="S5" i="27"/>
  <c r="S4" i="27"/>
  <c r="R5" i="27"/>
  <c r="R4" i="27"/>
  <c r="S6" i="27"/>
  <c r="R6" i="27"/>
  <c r="S7" i="27"/>
  <c r="R7" i="27"/>
  <c r="S8" i="27"/>
  <c r="R8" i="27"/>
  <c r="S11" i="27"/>
  <c r="R11" i="27"/>
  <c r="S10" i="27"/>
  <c r="S9" i="27"/>
  <c r="R10" i="27"/>
  <c r="R9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R24" i="27"/>
  <c r="Q24" i="27"/>
  <c r="Q12" i="27"/>
  <c r="P12" i="27"/>
  <c r="O12" i="27"/>
  <c r="N12" i="27"/>
  <c r="T11" i="27"/>
  <c r="T10" i="27"/>
  <c r="T9" i="27"/>
  <c r="T8" i="27"/>
  <c r="T7" i="27"/>
  <c r="T6" i="27"/>
  <c r="T5" i="27"/>
  <c r="T4" i="27"/>
  <c r="S5" i="25"/>
  <c r="S4" i="25"/>
  <c r="R5" i="25"/>
  <c r="R4" i="25"/>
  <c r="S6" i="25"/>
  <c r="R6" i="25"/>
  <c r="S7" i="25"/>
  <c r="R7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50" i="25"/>
  <c r="R4" i="7"/>
  <c r="S4" i="7"/>
  <c r="S5" i="7"/>
  <c r="R5" i="7"/>
  <c r="R6" i="3"/>
  <c r="S6" i="3"/>
  <c r="S5" i="3"/>
  <c r="R5" i="3"/>
  <c r="S8" i="3"/>
  <c r="R8" i="3"/>
  <c r="S9" i="3"/>
  <c r="R9" i="3"/>
  <c r="S8" i="1"/>
  <c r="R8" i="1"/>
  <c r="S9" i="1"/>
  <c r="R9" i="1"/>
  <c r="R11" i="1"/>
  <c r="S11" i="1"/>
  <c r="S10" i="1"/>
  <c r="R10" i="1"/>
  <c r="S8" i="11"/>
  <c r="R8" i="11"/>
  <c r="S9" i="11"/>
  <c r="R9" i="11"/>
  <c r="S10" i="11"/>
  <c r="R10" i="11"/>
  <c r="R11" i="11"/>
  <c r="S8" i="12"/>
  <c r="R8" i="12"/>
  <c r="S9" i="12"/>
  <c r="R9" i="12"/>
  <c r="S10" i="12"/>
  <c r="R10" i="12"/>
  <c r="S11" i="12"/>
  <c r="R11" i="12"/>
  <c r="S11" i="13"/>
  <c r="S10" i="13"/>
  <c r="R10" i="13"/>
  <c r="R9" i="13"/>
  <c r="S9" i="13"/>
  <c r="S8" i="13"/>
  <c r="R8" i="13"/>
  <c r="R10" i="14"/>
  <c r="R11" i="14"/>
  <c r="S11" i="14"/>
  <c r="S10" i="14"/>
  <c r="S9" i="14"/>
  <c r="R9" i="14"/>
  <c r="R8" i="14"/>
  <c r="S8" i="14"/>
  <c r="S8" i="16"/>
  <c r="R8" i="16"/>
  <c r="S9" i="16"/>
  <c r="R9" i="16"/>
  <c r="S10" i="16"/>
  <c r="R10" i="16"/>
  <c r="S11" i="16"/>
  <c r="R11" i="16"/>
  <c r="S9" i="17"/>
  <c r="R9" i="17"/>
  <c r="S10" i="17"/>
  <c r="R10" i="17"/>
  <c r="R11" i="17"/>
  <c r="S4" i="17"/>
  <c r="R4" i="17"/>
  <c r="S5" i="17"/>
  <c r="R5" i="17"/>
  <c r="R8" i="17"/>
  <c r="S8" i="17"/>
  <c r="S11" i="17"/>
  <c r="S7" i="17"/>
  <c r="R11" i="22"/>
  <c r="R10" i="22"/>
  <c r="R9" i="22"/>
  <c r="S9" i="22"/>
  <c r="S10" i="22"/>
  <c r="S11" i="22"/>
  <c r="S10" i="25"/>
  <c r="R10" i="25"/>
  <c r="S8" i="25"/>
  <c r="R8" i="25"/>
  <c r="S12" i="27" l="1"/>
  <c r="R12" i="27"/>
  <c r="O31" i="26"/>
  <c r="K62" i="29"/>
  <c r="T12" i="29"/>
  <c r="R12" i="28"/>
  <c r="O34" i="26"/>
  <c r="O33" i="26"/>
  <c r="K62" i="28"/>
  <c r="O23" i="26"/>
  <c r="T12" i="28"/>
  <c r="S12" i="28"/>
  <c r="O22" i="26"/>
  <c r="O30" i="26"/>
  <c r="O26" i="26"/>
  <c r="O19" i="26"/>
  <c r="O17" i="26"/>
  <c r="O13" i="26"/>
  <c r="O10" i="26"/>
  <c r="O9" i="26"/>
  <c r="O7" i="26"/>
  <c r="O4" i="26"/>
  <c r="O15" i="26"/>
  <c r="O29" i="26"/>
  <c r="O25" i="26"/>
  <c r="O20" i="26"/>
  <c r="O18" i="26"/>
  <c r="O16" i="26"/>
  <c r="O14" i="26"/>
  <c r="O12" i="26"/>
  <c r="O5" i="26"/>
  <c r="O8" i="26"/>
  <c r="O6" i="26"/>
  <c r="O35" i="26"/>
  <c r="O32" i="26"/>
  <c r="T12" i="27"/>
  <c r="K61" i="27"/>
  <c r="S11" i="25"/>
  <c r="R11" i="25"/>
  <c r="S9" i="25"/>
  <c r="R9" i="25"/>
  <c r="O3" i="26" l="1"/>
  <c r="Q24" i="1"/>
  <c r="R24" i="1"/>
  <c r="R16" i="5"/>
  <c r="Q16" i="5"/>
  <c r="R16" i="6"/>
  <c r="Q16" i="6"/>
  <c r="R20" i="7"/>
  <c r="Q20" i="7"/>
  <c r="R20" i="3"/>
  <c r="Q20" i="3"/>
  <c r="R24" i="2"/>
  <c r="Q24" i="2"/>
  <c r="R24" i="9"/>
  <c r="Q24" i="9"/>
  <c r="R24" i="11"/>
  <c r="Q24" i="11"/>
  <c r="R24" i="12"/>
  <c r="Q24" i="12"/>
  <c r="R24" i="13"/>
  <c r="Q24" i="13"/>
  <c r="R24" i="14"/>
  <c r="Q24" i="14"/>
  <c r="R24" i="15"/>
  <c r="Q24" i="15"/>
  <c r="R24" i="16"/>
  <c r="Q24" i="16"/>
  <c r="R24" i="17"/>
  <c r="Q24" i="17"/>
  <c r="R24" i="18"/>
  <c r="Q24" i="18"/>
  <c r="R24" i="19"/>
  <c r="Q24" i="19"/>
  <c r="R24" i="20"/>
  <c r="Q24" i="20"/>
  <c r="R24" i="21"/>
  <c r="Q24" i="21"/>
  <c r="R24" i="22"/>
  <c r="Q24" i="22"/>
  <c r="R24" i="24"/>
  <c r="Q24" i="24"/>
  <c r="R24" i="25"/>
  <c r="Q24" i="25"/>
  <c r="O36" i="26" l="1"/>
  <c r="Q12" i="25"/>
  <c r="P12" i="25"/>
  <c r="O12" i="25"/>
  <c r="N12" i="25"/>
  <c r="T8" i="25"/>
  <c r="T11" i="25"/>
  <c r="T10" i="25"/>
  <c r="T9" i="25"/>
  <c r="T6" i="25"/>
  <c r="T7" i="25"/>
  <c r="T5" i="25"/>
  <c r="T4" i="25"/>
  <c r="S12" i="25"/>
  <c r="R12" i="25"/>
  <c r="S5" i="24"/>
  <c r="S4" i="24"/>
  <c r="R5" i="24"/>
  <c r="R4" i="24"/>
  <c r="S7" i="24"/>
  <c r="R7" i="24"/>
  <c r="S6" i="24"/>
  <c r="R6" i="24"/>
  <c r="K52" i="24"/>
  <c r="K53" i="24"/>
  <c r="K54" i="24"/>
  <c r="K55" i="24"/>
  <c r="K56" i="24"/>
  <c r="K57" i="24"/>
  <c r="K58" i="24"/>
  <c r="K59" i="24"/>
  <c r="K60" i="24"/>
  <c r="K61" i="24"/>
  <c r="K62" i="24"/>
  <c r="K63" i="24"/>
  <c r="K64" i="24"/>
  <c r="K51" i="24"/>
  <c r="S8" i="24"/>
  <c r="R8" i="24"/>
  <c r="S11" i="24"/>
  <c r="R11" i="24"/>
  <c r="S10" i="24"/>
  <c r="R10" i="24"/>
  <c r="S9" i="24"/>
  <c r="R9" i="24"/>
  <c r="T9" i="24"/>
  <c r="Q12" i="24"/>
  <c r="P12" i="24"/>
  <c r="O12" i="24"/>
  <c r="N12" i="24"/>
  <c r="T11" i="24"/>
  <c r="T10" i="24"/>
  <c r="T8" i="24"/>
  <c r="T7" i="24"/>
  <c r="T6" i="24"/>
  <c r="T5" i="24"/>
  <c r="T4" i="24"/>
  <c r="D34" i="23"/>
  <c r="G34" i="23"/>
  <c r="H34" i="23"/>
  <c r="I34" i="23"/>
  <c r="J34" i="23"/>
  <c r="L34" i="23"/>
  <c r="M34" i="23"/>
  <c r="E34" i="23"/>
  <c r="T5" i="5"/>
  <c r="T6" i="5"/>
  <c r="T7" i="5"/>
  <c r="T4" i="5"/>
  <c r="T5" i="6"/>
  <c r="T6" i="6"/>
  <c r="T7" i="6"/>
  <c r="T4" i="6"/>
  <c r="T6" i="3"/>
  <c r="T5" i="3"/>
  <c r="T7" i="3"/>
  <c r="T9" i="3"/>
  <c r="T8" i="3"/>
  <c r="T4" i="3"/>
  <c r="S7" i="18"/>
  <c r="S6" i="18"/>
  <c r="S5" i="18"/>
  <c r="S4" i="18"/>
  <c r="R7" i="18"/>
  <c r="R6" i="18"/>
  <c r="R5" i="18"/>
  <c r="R4" i="18"/>
  <c r="S6" i="17"/>
  <c r="S12" i="17" s="1"/>
  <c r="R7" i="17"/>
  <c r="R6" i="17"/>
  <c r="S6" i="11"/>
  <c r="R4" i="11"/>
  <c r="S7" i="11"/>
  <c r="S5" i="11"/>
  <c r="S4" i="11"/>
  <c r="R7" i="11"/>
  <c r="R6" i="11"/>
  <c r="R5" i="11"/>
  <c r="S11" i="11"/>
  <c r="N12" i="11"/>
  <c r="O12" i="11"/>
  <c r="P12" i="11"/>
  <c r="Q12" i="11"/>
  <c r="S7" i="16"/>
  <c r="S6" i="16"/>
  <c r="S5" i="16"/>
  <c r="S4" i="16"/>
  <c r="R7" i="16"/>
  <c r="R12" i="16" s="1"/>
  <c r="R6" i="16"/>
  <c r="R5" i="16"/>
  <c r="R4" i="16"/>
  <c r="S7" i="15"/>
  <c r="S6" i="15"/>
  <c r="S5" i="15"/>
  <c r="S4" i="15"/>
  <c r="R7" i="15"/>
  <c r="R6" i="15"/>
  <c r="R5" i="15"/>
  <c r="R4" i="15"/>
  <c r="S11" i="15"/>
  <c r="S10" i="15"/>
  <c r="S9" i="15"/>
  <c r="S8" i="15"/>
  <c r="R11" i="15"/>
  <c r="R10" i="15"/>
  <c r="R9" i="15"/>
  <c r="R8" i="15"/>
  <c r="S11" i="18"/>
  <c r="S10" i="18"/>
  <c r="S9" i="18"/>
  <c r="S8" i="18"/>
  <c r="R11" i="18"/>
  <c r="R10" i="18"/>
  <c r="R9" i="18"/>
  <c r="R8" i="18"/>
  <c r="S5" i="22"/>
  <c r="S4" i="22"/>
  <c r="R5" i="22"/>
  <c r="R4" i="22"/>
  <c r="K66" i="22"/>
  <c r="S7" i="14"/>
  <c r="S6" i="14"/>
  <c r="S5" i="14"/>
  <c r="S4" i="14"/>
  <c r="R7" i="14"/>
  <c r="R6" i="14"/>
  <c r="R5" i="14"/>
  <c r="R4" i="14"/>
  <c r="S7" i="13"/>
  <c r="S6" i="13"/>
  <c r="S5" i="13"/>
  <c r="S4" i="13"/>
  <c r="R7" i="13"/>
  <c r="R6" i="13"/>
  <c r="R5" i="13"/>
  <c r="R4" i="13"/>
  <c r="R12" i="13" s="1"/>
  <c r="R11" i="13"/>
  <c r="S7" i="20"/>
  <c r="S6" i="20"/>
  <c r="S5" i="20"/>
  <c r="S4" i="20"/>
  <c r="R7" i="20"/>
  <c r="R6" i="20"/>
  <c r="R5" i="20"/>
  <c r="R4" i="20"/>
  <c r="S11" i="20"/>
  <c r="S10" i="20"/>
  <c r="S9" i="20"/>
  <c r="S8" i="20"/>
  <c r="R11" i="20"/>
  <c r="R10" i="20"/>
  <c r="R9" i="20"/>
  <c r="R8" i="20"/>
  <c r="S7" i="19"/>
  <c r="S6" i="19"/>
  <c r="S5" i="19"/>
  <c r="S4" i="19"/>
  <c r="R7" i="19"/>
  <c r="R6" i="19"/>
  <c r="R5" i="19"/>
  <c r="R4" i="19"/>
  <c r="S11" i="19"/>
  <c r="S10" i="19"/>
  <c r="S9" i="19"/>
  <c r="S8" i="19"/>
  <c r="R11" i="19"/>
  <c r="R10" i="19"/>
  <c r="R9" i="19"/>
  <c r="R8" i="19"/>
  <c r="S7" i="12"/>
  <c r="S6" i="12"/>
  <c r="S5" i="12"/>
  <c r="S4" i="12"/>
  <c r="R7" i="12"/>
  <c r="R6" i="12"/>
  <c r="R5" i="12"/>
  <c r="R4" i="12"/>
  <c r="S7" i="9"/>
  <c r="S6" i="9"/>
  <c r="S5" i="9"/>
  <c r="S4" i="9"/>
  <c r="R7" i="9"/>
  <c r="R6" i="9"/>
  <c r="R5" i="9"/>
  <c r="R4" i="9"/>
  <c r="S11" i="9"/>
  <c r="S10" i="9"/>
  <c r="S9" i="9"/>
  <c r="S8" i="9"/>
  <c r="R11" i="9"/>
  <c r="R10" i="9"/>
  <c r="R9" i="9"/>
  <c r="R8" i="9"/>
  <c r="S7" i="2"/>
  <c r="S6" i="2"/>
  <c r="S5" i="2"/>
  <c r="S4" i="2"/>
  <c r="R7" i="2"/>
  <c r="R6" i="2"/>
  <c r="R5" i="2"/>
  <c r="R4" i="2"/>
  <c r="S11" i="2"/>
  <c r="S10" i="2"/>
  <c r="S9" i="2"/>
  <c r="S8" i="2"/>
  <c r="R11" i="2"/>
  <c r="R10" i="2"/>
  <c r="R9" i="2"/>
  <c r="R8" i="2"/>
  <c r="S7" i="1"/>
  <c r="S6" i="1"/>
  <c r="S5" i="1"/>
  <c r="S4" i="1"/>
  <c r="R7" i="1"/>
  <c r="R6" i="1"/>
  <c r="R5" i="1"/>
  <c r="R4" i="1"/>
  <c r="S7" i="22"/>
  <c r="S6" i="22"/>
  <c r="R7" i="22"/>
  <c r="R6" i="22"/>
  <c r="S8" i="22"/>
  <c r="R8" i="22"/>
  <c r="Q12" i="22"/>
  <c r="P12" i="22"/>
  <c r="O12" i="22"/>
  <c r="N12" i="22"/>
  <c r="T9" i="22"/>
  <c r="T11" i="22"/>
  <c r="T10" i="22"/>
  <c r="T8" i="22"/>
  <c r="T7" i="22"/>
  <c r="T6" i="22"/>
  <c r="T4" i="22"/>
  <c r="T5" i="22"/>
  <c r="Q12" i="20"/>
  <c r="P12" i="20"/>
  <c r="O12" i="20"/>
  <c r="N12" i="20"/>
  <c r="T11" i="20"/>
  <c r="T10" i="20"/>
  <c r="T9" i="20"/>
  <c r="T8" i="20"/>
  <c r="T7" i="20"/>
  <c r="T6" i="20"/>
  <c r="T5" i="20"/>
  <c r="T4" i="20"/>
  <c r="Q12" i="19"/>
  <c r="P12" i="19"/>
  <c r="O12" i="19"/>
  <c r="N12" i="19"/>
  <c r="T11" i="19"/>
  <c r="T10" i="19"/>
  <c r="T9" i="19"/>
  <c r="T8" i="19"/>
  <c r="T7" i="19"/>
  <c r="T6" i="19"/>
  <c r="T5" i="19"/>
  <c r="T4" i="19"/>
  <c r="S12" i="18"/>
  <c r="Q12" i="18"/>
  <c r="P12" i="18"/>
  <c r="O12" i="18"/>
  <c r="N12" i="18"/>
  <c r="T11" i="18"/>
  <c r="T10" i="18"/>
  <c r="T9" i="18"/>
  <c r="T8" i="18"/>
  <c r="T7" i="18"/>
  <c r="T6" i="18"/>
  <c r="T5" i="18"/>
  <c r="T4" i="18"/>
  <c r="Q12" i="17"/>
  <c r="P12" i="17"/>
  <c r="O12" i="17"/>
  <c r="N12" i="17"/>
  <c r="T11" i="17"/>
  <c r="T9" i="17"/>
  <c r="T10" i="17"/>
  <c r="T8" i="17"/>
  <c r="T7" i="17"/>
  <c r="T6" i="17"/>
  <c r="T5" i="17"/>
  <c r="T4" i="17"/>
  <c r="Q12" i="16"/>
  <c r="P12" i="16"/>
  <c r="O12" i="16"/>
  <c r="N12" i="16"/>
  <c r="T11" i="16"/>
  <c r="T9" i="16"/>
  <c r="T8" i="16"/>
  <c r="T10" i="16"/>
  <c r="T7" i="16"/>
  <c r="T6" i="16"/>
  <c r="T5" i="16"/>
  <c r="T4" i="16"/>
  <c r="Q12" i="15"/>
  <c r="P12" i="15"/>
  <c r="O12" i="15"/>
  <c r="N12" i="15"/>
  <c r="T11" i="15"/>
  <c r="T10" i="15"/>
  <c r="T9" i="15"/>
  <c r="T8" i="15"/>
  <c r="T7" i="15"/>
  <c r="T6" i="15"/>
  <c r="T5" i="15"/>
  <c r="T4" i="15"/>
  <c r="Q12" i="14"/>
  <c r="P12" i="14"/>
  <c r="O12" i="14"/>
  <c r="N12" i="14"/>
  <c r="T11" i="14"/>
  <c r="T8" i="14"/>
  <c r="T10" i="14"/>
  <c r="T9" i="14"/>
  <c r="T7" i="14"/>
  <c r="T6" i="14"/>
  <c r="T5" i="14"/>
  <c r="T4" i="14"/>
  <c r="Q12" i="13"/>
  <c r="P12" i="13"/>
  <c r="O12" i="13"/>
  <c r="N12" i="13"/>
  <c r="T11" i="13"/>
  <c r="T8" i="13"/>
  <c r="T10" i="13"/>
  <c r="T9" i="13"/>
  <c r="T7" i="13"/>
  <c r="T6" i="13"/>
  <c r="T5" i="13"/>
  <c r="T4" i="13"/>
  <c r="Q12" i="12"/>
  <c r="P12" i="12"/>
  <c r="O12" i="12"/>
  <c r="N12" i="12"/>
  <c r="T9" i="12"/>
  <c r="T8" i="12"/>
  <c r="T11" i="12"/>
  <c r="T10" i="12"/>
  <c r="T7" i="12"/>
  <c r="T6" i="12"/>
  <c r="T5" i="12"/>
  <c r="T4" i="12"/>
  <c r="S12" i="11"/>
  <c r="T11" i="11"/>
  <c r="T8" i="11"/>
  <c r="T10" i="11"/>
  <c r="T9" i="11"/>
  <c r="T7" i="11"/>
  <c r="T6" i="11"/>
  <c r="T5" i="11"/>
  <c r="T4" i="11"/>
  <c r="R12" i="9"/>
  <c r="Q12" i="9"/>
  <c r="P12" i="9"/>
  <c r="O12" i="9"/>
  <c r="N12" i="9"/>
  <c r="T11" i="9"/>
  <c r="T10" i="9"/>
  <c r="T9" i="9"/>
  <c r="T8" i="9"/>
  <c r="T7" i="9"/>
  <c r="T6" i="9"/>
  <c r="T5" i="9"/>
  <c r="T4" i="9"/>
  <c r="Q12" i="2"/>
  <c r="P12" i="2"/>
  <c r="O12" i="2"/>
  <c r="N12" i="2"/>
  <c r="T11" i="2"/>
  <c r="T10" i="2"/>
  <c r="T9" i="2"/>
  <c r="T8" i="2"/>
  <c r="T7" i="2"/>
  <c r="T6" i="2"/>
  <c r="T5" i="2"/>
  <c r="T4" i="2"/>
  <c r="T5" i="1"/>
  <c r="T6" i="1"/>
  <c r="T7" i="1"/>
  <c r="T10" i="1"/>
  <c r="T8" i="1"/>
  <c r="T11" i="1"/>
  <c r="T9" i="1"/>
  <c r="T4" i="1"/>
  <c r="O12" i="1"/>
  <c r="P12" i="1"/>
  <c r="Q12" i="1"/>
  <c r="N12" i="1"/>
  <c r="R7" i="3"/>
  <c r="S7" i="3"/>
  <c r="S4" i="3"/>
  <c r="S10" i="3" s="1"/>
  <c r="R4" i="3"/>
  <c r="O10" i="3"/>
  <c r="T10" i="3" s="1"/>
  <c r="P10" i="3"/>
  <c r="Q10" i="3"/>
  <c r="N10" i="3"/>
  <c r="S7" i="7"/>
  <c r="S6" i="7"/>
  <c r="R7" i="7"/>
  <c r="R6" i="7"/>
  <c r="S8" i="7"/>
  <c r="R8" i="7"/>
  <c r="S9" i="7"/>
  <c r="R9" i="7"/>
  <c r="T4" i="7"/>
  <c r="T6" i="7"/>
  <c r="T7" i="7"/>
  <c r="T8" i="7"/>
  <c r="T9" i="7"/>
  <c r="T5" i="7"/>
  <c r="N10" i="7"/>
  <c r="O10" i="7"/>
  <c r="P10" i="7"/>
  <c r="Q10" i="7"/>
  <c r="R10" i="7"/>
  <c r="S7" i="6"/>
  <c r="S6" i="6"/>
  <c r="S5" i="6"/>
  <c r="S4" i="6"/>
  <c r="R7" i="6"/>
  <c r="R6" i="6"/>
  <c r="R5" i="6"/>
  <c r="R4" i="6"/>
  <c r="N8" i="6"/>
  <c r="O8" i="6"/>
  <c r="T8" i="6" s="1"/>
  <c r="P8" i="6"/>
  <c r="Q8" i="6"/>
  <c r="S7" i="5"/>
  <c r="S6" i="5"/>
  <c r="S5" i="5"/>
  <c r="S4" i="5"/>
  <c r="R7" i="5"/>
  <c r="R6" i="5"/>
  <c r="R5" i="5"/>
  <c r="R4" i="5"/>
  <c r="O8" i="5"/>
  <c r="T8" i="5" s="1"/>
  <c r="P8" i="5"/>
  <c r="Q8" i="5"/>
  <c r="N8" i="5"/>
  <c r="S7" i="21"/>
  <c r="S6" i="21"/>
  <c r="S5" i="21"/>
  <c r="S4" i="21"/>
  <c r="R7" i="21"/>
  <c r="R6" i="21"/>
  <c r="R5" i="21"/>
  <c r="R4" i="21"/>
  <c r="S11" i="21"/>
  <c r="S10" i="21"/>
  <c r="S9" i="21"/>
  <c r="S8" i="21"/>
  <c r="R11" i="21"/>
  <c r="R10" i="21"/>
  <c r="R9" i="21"/>
  <c r="R8" i="21"/>
  <c r="T5" i="21"/>
  <c r="T6" i="21"/>
  <c r="T7" i="21"/>
  <c r="T8" i="21"/>
  <c r="T9" i="21"/>
  <c r="T10" i="21"/>
  <c r="T4" i="21"/>
  <c r="T11" i="21"/>
  <c r="O12" i="21"/>
  <c r="P12" i="21"/>
  <c r="Q12" i="21"/>
  <c r="N12" i="21"/>
  <c r="K68" i="21"/>
  <c r="K69" i="20"/>
  <c r="K75" i="11"/>
  <c r="K83" i="12"/>
  <c r="K79" i="13"/>
  <c r="K80" i="14"/>
  <c r="K76" i="15"/>
  <c r="K81" i="16"/>
  <c r="K74" i="17"/>
  <c r="K81" i="18"/>
  <c r="K66" i="19"/>
  <c r="K31" i="5"/>
  <c r="K35" i="6"/>
  <c r="K46" i="7"/>
  <c r="K53" i="3"/>
  <c r="K61" i="1"/>
  <c r="K56" i="2"/>
  <c r="K67" i="9"/>
  <c r="R12" i="24"/>
  <c r="T12" i="2" l="1"/>
  <c r="S8" i="6"/>
  <c r="T12" i="18"/>
  <c r="R8" i="5"/>
  <c r="T12" i="21"/>
  <c r="T12" i="13"/>
  <c r="T12" i="15"/>
  <c r="R12" i="22"/>
  <c r="R12" i="1"/>
  <c r="S12" i="1"/>
  <c r="R12" i="12"/>
  <c r="S12" i="12"/>
  <c r="S12" i="13"/>
  <c r="S12" i="16"/>
  <c r="S8" i="5"/>
  <c r="R10" i="3"/>
  <c r="T12" i="11"/>
  <c r="T12" i="20"/>
  <c r="R12" i="14"/>
  <c r="S12" i="14"/>
  <c r="R12" i="11"/>
  <c r="S12" i="24"/>
  <c r="R12" i="21"/>
  <c r="S12" i="21"/>
  <c r="T10" i="7"/>
  <c r="S10" i="7"/>
  <c r="T12" i="1"/>
  <c r="T12" i="22"/>
  <c r="R8" i="6"/>
  <c r="T12" i="9"/>
  <c r="T12" i="12"/>
  <c r="T12" i="16"/>
  <c r="T12" i="19"/>
  <c r="R12" i="2"/>
  <c r="S12" i="2"/>
  <c r="S12" i="9"/>
  <c r="R12" i="19"/>
  <c r="S12" i="19"/>
  <c r="R12" i="20"/>
  <c r="S12" i="20"/>
  <c r="S12" i="22"/>
  <c r="R12" i="15"/>
  <c r="S12" i="15"/>
  <c r="R12" i="18"/>
  <c r="T12" i="17"/>
  <c r="T12" i="14"/>
  <c r="R12" i="17"/>
  <c r="T12" i="25"/>
  <c r="K64" i="25"/>
  <c r="T12" i="24"/>
  <c r="K65" i="24"/>
</calcChain>
</file>

<file path=xl/sharedStrings.xml><?xml version="1.0" encoding="utf-8"?>
<sst xmlns="http://schemas.openxmlformats.org/spreadsheetml/2006/main" count="6796" uniqueCount="446">
  <si>
    <t>Päiväm.</t>
  </si>
  <si>
    <t>Koti</t>
  </si>
  <si>
    <t>Vieras</t>
  </si>
  <si>
    <t>Yleisöä</t>
  </si>
  <si>
    <t>-</t>
  </si>
  <si>
    <t>Suominen Jukka</t>
  </si>
  <si>
    <t>Riihimäki Tommi</t>
  </si>
  <si>
    <t>Saari Oskari</t>
  </si>
  <si>
    <t>Matinvesi Marko</t>
  </si>
  <si>
    <t>Oilers</t>
  </si>
  <si>
    <t>HIFK</t>
  </si>
  <si>
    <t>Oksman Jyrki</t>
  </si>
  <si>
    <t>Oksanen Lauri</t>
  </si>
  <si>
    <t>Happee</t>
  </si>
  <si>
    <t>Josba</t>
  </si>
  <si>
    <t>Kronberg Kim</t>
  </si>
  <si>
    <t>Tuomi Anssi</t>
  </si>
  <si>
    <t>Ehro Rainer</t>
  </si>
  <si>
    <t>Innanen Jukka</t>
  </si>
  <si>
    <t>Löija Marko</t>
  </si>
  <si>
    <t>Uotinen Eero</t>
  </si>
  <si>
    <t>Lehtinen Kalle</t>
  </si>
  <si>
    <t>Sikkilä Timo</t>
  </si>
  <si>
    <t>Mäkelä Tapio</t>
  </si>
  <si>
    <t>Linnanketo Kari</t>
  </si>
  <si>
    <t>Karsio Tomi</t>
  </si>
  <si>
    <t>Kämäräinen Petri</t>
  </si>
  <si>
    <t>VFT</t>
  </si>
  <si>
    <t>Pronssiottelu:</t>
  </si>
  <si>
    <t>HIFK voitti pronssia.</t>
  </si>
  <si>
    <t>Välierät (paras kolmesta):</t>
  </si>
  <si>
    <t>Josba finaaleihin voitoin 2-1.</t>
  </si>
  <si>
    <t>Finaalit (paras kolmesta):</t>
  </si>
  <si>
    <t>Kukkonen Sami</t>
  </si>
  <si>
    <t>Puolivälierät (paras kolmesta):</t>
  </si>
  <si>
    <t>Parviainen Jukka</t>
  </si>
  <si>
    <t>Happee välieriin voitoin 2-0.</t>
  </si>
  <si>
    <t>Josba voitti pronssia.</t>
  </si>
  <si>
    <t>Josba välieriin voitoin 2-0.</t>
  </si>
  <si>
    <t>Parviainen Iiro</t>
  </si>
  <si>
    <t>VFT välieriin voitoin 2-0.</t>
  </si>
  <si>
    <t>Leppänen Juhani</t>
  </si>
  <si>
    <t>Saikkonen Rami</t>
  </si>
  <si>
    <t>Finnilä Janne</t>
  </si>
  <si>
    <t>Happee voitti pronssia.</t>
  </si>
  <si>
    <t>NGD</t>
  </si>
  <si>
    <t>Erä I</t>
  </si>
  <si>
    <t>Josba välieriin voitoin 2-1.</t>
  </si>
  <si>
    <t>Erä III</t>
  </si>
  <si>
    <t>Erä III finaaleihin voitoin 2-0.</t>
  </si>
  <si>
    <t>Backman Kimmo</t>
  </si>
  <si>
    <t>Nevala Aarto</t>
  </si>
  <si>
    <t>Erä III mestari voitoin 2-1.</t>
  </si>
  <si>
    <t>Koo-Vee</t>
  </si>
  <si>
    <t>VFT välieriin voitoin 2-1.</t>
  </si>
  <si>
    <t>KeNo</t>
  </si>
  <si>
    <t>Erä III finaaleihin voitoin 2-1.</t>
  </si>
  <si>
    <t>HIFK välieriin voitoin 2-1.</t>
  </si>
  <si>
    <t>Erä III välieriin voiton 2-0.</t>
  </si>
  <si>
    <t>VFT finaaleihin voitoin 2-1.</t>
  </si>
  <si>
    <t>VFT mestari voitoin 2-1.</t>
  </si>
  <si>
    <t>Classic</t>
  </si>
  <si>
    <t>HIFK välieriin voitoin 2-0.</t>
  </si>
  <si>
    <t>HoHi</t>
  </si>
  <si>
    <t>KKV</t>
  </si>
  <si>
    <t>KKV välieriin voitoin 2-0.</t>
  </si>
  <si>
    <t>FBC Turku</t>
  </si>
  <si>
    <t>Erä III välieriin voitoin 2-0.</t>
  </si>
  <si>
    <t>VFT mestari voitoin 3-0.</t>
  </si>
  <si>
    <t>Pietarinen Jyri</t>
  </si>
  <si>
    <t>Flinkman Mervi</t>
  </si>
  <si>
    <t>Kärkkäinen Minna</t>
  </si>
  <si>
    <t>Riihimäki Olli</t>
  </si>
  <si>
    <t>Keto Santtu</t>
  </si>
  <si>
    <t>Eloranta Olli</t>
  </si>
  <si>
    <t>Valtanen Teppo</t>
  </si>
  <si>
    <t>Koponen Tommy</t>
  </si>
  <si>
    <t>Kervinen Timo</t>
  </si>
  <si>
    <t>Sirkka Juha</t>
  </si>
  <si>
    <t>Lehtola Miika</t>
  </si>
  <si>
    <t>Laakkonen Jouni</t>
  </si>
  <si>
    <t>Korhonen Hannu</t>
  </si>
  <si>
    <t>SC Top</t>
  </si>
  <si>
    <t>SPV</t>
  </si>
  <si>
    <t>Varonen Timo</t>
  </si>
  <si>
    <t>Lahtinen Arttu</t>
  </si>
  <si>
    <t>Ahonen Arno</t>
  </si>
  <si>
    <t>Rintala Jarno</t>
  </si>
  <si>
    <t>Salokangas Pauli</t>
  </si>
  <si>
    <t>Uschanov Pasi</t>
  </si>
  <si>
    <t>Soini Lauri</t>
  </si>
  <si>
    <t>Fränti Marko</t>
  </si>
  <si>
    <t>Kärkkäinen Anssi</t>
  </si>
  <si>
    <t>Ceballos-Purhonen</t>
  </si>
  <si>
    <t>Kylmämaa Pasi</t>
  </si>
  <si>
    <t>HIFK välieriin voition 2-0.</t>
  </si>
  <si>
    <t>SPV välieriin voitoin 2-0.</t>
  </si>
  <si>
    <t>Välierät (paras viidestä):</t>
  </si>
  <si>
    <t>Erä III finaaleihin voitoin 3-0.</t>
  </si>
  <si>
    <t>HIFK finaaleihin voitoin 3-0.</t>
  </si>
  <si>
    <t>Finalit (paras viidestä):</t>
  </si>
  <si>
    <t>Erä III mestari voitoin 3-1.</t>
  </si>
  <si>
    <t>Hurme Jani</t>
  </si>
  <si>
    <t>Tuomarit play offseissa:</t>
  </si>
  <si>
    <t>Erä</t>
  </si>
  <si>
    <t>Espoon Oilers mestari voitoin 2-1.</t>
  </si>
  <si>
    <t>TuNMKY</t>
  </si>
  <si>
    <t>Aho Janne</t>
  </si>
  <si>
    <t>Meskanen Pekka</t>
  </si>
  <si>
    <t>Eriksson Patrik</t>
  </si>
  <si>
    <t>Erä finaaleihin voitoin 2-0.</t>
  </si>
  <si>
    <t>Hyypiä Tommi</t>
  </si>
  <si>
    <t>Kyyhkynen Esko</t>
  </si>
  <si>
    <t>Kivinen Mika</t>
  </si>
  <si>
    <t>King Esa</t>
  </si>
  <si>
    <t>Erä I finaaleihin voitoin 2-1.</t>
  </si>
  <si>
    <t>Erä III voitti pronssia.</t>
  </si>
  <si>
    <t>Erä I mestari voitoin 2-1.</t>
  </si>
  <si>
    <t>HIFK mestari voitoin 3-2.</t>
  </si>
  <si>
    <t>Kuusisto Ari</t>
  </si>
  <si>
    <t>Hellsten Atte</t>
  </si>
  <si>
    <t>SPV voitti pronssia.</t>
  </si>
  <si>
    <t>Classic finaaleihin voitoin 3-1.</t>
  </si>
  <si>
    <t>Paso Jukka</t>
  </si>
  <si>
    <t>Silvo Anssi</t>
  </si>
  <si>
    <t>Ittonen Kim</t>
  </si>
  <si>
    <t>Koskela Jukka-Pekka</t>
  </si>
  <si>
    <t>Karttunen Janne</t>
  </si>
  <si>
    <t>SSV</t>
  </si>
  <si>
    <t>Pelipeikot</t>
  </si>
  <si>
    <t>Myllykangas Miikka</t>
  </si>
  <si>
    <t>Tikkinen Kari</t>
  </si>
  <si>
    <t>Hassinen Tero</t>
  </si>
  <si>
    <t>Paananen Tuomas</t>
  </si>
  <si>
    <t>Classic välieriin voitoin 2-0.</t>
  </si>
  <si>
    <t>Ahokanto Antti</t>
  </si>
  <si>
    <t>Sarkkinen Matti</t>
  </si>
  <si>
    <t>Puolivälierät (paras viidestä):</t>
  </si>
  <si>
    <t>Puolanne Markku</t>
  </si>
  <si>
    <t>Järvinen Aapo</t>
  </si>
  <si>
    <t>Järventausta Tommi</t>
  </si>
  <si>
    <t>Utukka Pirjo</t>
  </si>
  <si>
    <t>Mäcklin Jani</t>
  </si>
  <si>
    <t>VFT välieriin voitoin 3-0.</t>
  </si>
  <si>
    <t>Halme Kimmo</t>
  </si>
  <si>
    <t>Kitunen Esa</t>
  </si>
  <si>
    <t>Salminen Marko</t>
  </si>
  <si>
    <t>Lepola Lasse</t>
  </si>
  <si>
    <t>Oilers välieriin voitoin 3-1.</t>
  </si>
  <si>
    <t>HIFK välieriin voition 3-2.</t>
  </si>
  <si>
    <t>Classic välieriin voitoin 3-2.</t>
  </si>
  <si>
    <t>VFT finaaleihin voitoin 3-1.</t>
  </si>
  <si>
    <t>Classic voitti pronssia.</t>
  </si>
  <si>
    <t>HIFK mestari voitoin 3-1.</t>
  </si>
  <si>
    <t>Kovalainen Veikko</t>
  </si>
  <si>
    <t>Varis Hannu</t>
  </si>
  <si>
    <t>Alakare Mikko</t>
  </si>
  <si>
    <t>Lehikoinen Petri</t>
  </si>
  <si>
    <t>NST</t>
  </si>
  <si>
    <t>Erä III välieriin voitoin 3-0.</t>
  </si>
  <si>
    <t>Classic välieriin voitoin 3-0.</t>
  </si>
  <si>
    <t>SSV välieriin voitoin 3-2.</t>
  </si>
  <si>
    <t>SSV finaaleihin voitoin 3-1.</t>
  </si>
  <si>
    <t>Classic finaaleihin voitoin 3-2.</t>
  </si>
  <si>
    <t>Classic mestari voitoin 3-0.</t>
  </si>
  <si>
    <t>Matinvesi Marco</t>
  </si>
  <si>
    <t>Vilkki Vesa</t>
  </si>
  <si>
    <t>Perovuo Tomas</t>
  </si>
  <si>
    <t>Luoma Juho</t>
  </si>
  <si>
    <t>Hämäläinen Pasi</t>
  </si>
  <si>
    <t>Horsmanheimo Simo</t>
  </si>
  <si>
    <t>Kinnunen Miika</t>
  </si>
  <si>
    <t>Mäki Jarno</t>
  </si>
  <si>
    <t>Alanko Marjo</t>
  </si>
  <si>
    <t>Rosendahl Raija</t>
  </si>
  <si>
    <t>SB Vantaa</t>
  </si>
  <si>
    <t>Oilers välieriin voitoin 3-2.</t>
  </si>
  <si>
    <t>Erä III finaaleihin voitoin 3-2.</t>
  </si>
  <si>
    <t>VFT mestari voitoin 3-1.</t>
  </si>
  <si>
    <t>Ljungberg Daniel</t>
  </si>
  <si>
    <t>Suvanto Marco</t>
  </si>
  <si>
    <t>Hämäläinen Jari</t>
  </si>
  <si>
    <t>Pekkinen Toni</t>
  </si>
  <si>
    <t>SB-Pro</t>
  </si>
  <si>
    <t>Tiiikerit</t>
  </si>
  <si>
    <t>Tiikerit välieriin voitoin 3-0.</t>
  </si>
  <si>
    <t xml:space="preserve"> </t>
  </si>
  <si>
    <t>Heikkilä Petri</t>
  </si>
  <si>
    <t>Lampinen Reijo</t>
  </si>
  <si>
    <t>Lewis Andrew</t>
  </si>
  <si>
    <t>Valasjoki Antti</t>
  </si>
  <si>
    <t>NST välieriin voitoin 3-2.</t>
  </si>
  <si>
    <t>Erä III finaaleihin voitoin 3-1.</t>
  </si>
  <si>
    <t>Tiikerit finaaleihin voitoin 3-0.</t>
  </si>
  <si>
    <t>NST voitti pronssia.</t>
  </si>
  <si>
    <t>Tiikerit mestari voitoin 3-1.</t>
  </si>
  <si>
    <t>SBS Rupu</t>
  </si>
  <si>
    <t>NST välieriin voitoin 3-0.</t>
  </si>
  <si>
    <t>Classic välieriin voitoin 3-1.</t>
  </si>
  <si>
    <t>NST finaaleihin voitoin 3-2.</t>
  </si>
  <si>
    <t>Oilers voitti pronssia.</t>
  </si>
  <si>
    <t>NST mestari voitoin 3-1.</t>
  </si>
  <si>
    <t>Plosila Petteri</t>
  </si>
  <si>
    <t>Saario Heli</t>
  </si>
  <si>
    <t>Kosonen Tuija</t>
  </si>
  <si>
    <t>Niskanen Sisu</t>
  </si>
  <si>
    <t>Hautakorpi Jani</t>
  </si>
  <si>
    <t>Määttä Ville</t>
  </si>
  <si>
    <t>Ronkainen Petri</t>
  </si>
  <si>
    <t>Schuravleff Jan</t>
  </si>
  <si>
    <t>Hoikka Esa</t>
  </si>
  <si>
    <t>Sandell Sebastian</t>
  </si>
  <si>
    <t>PSS</t>
  </si>
  <si>
    <t>Sallinen Antti</t>
  </si>
  <si>
    <t>Montonen Mikael</t>
  </si>
  <si>
    <t>Suominen Jouni</t>
  </si>
  <si>
    <t>PSS välieriin voitoin 3-1.</t>
  </si>
  <si>
    <t>SBS Rupu välieriin voitoin 3-1.</t>
  </si>
  <si>
    <t>Wahe Jussi</t>
  </si>
  <si>
    <t>NST finaaleihin voitoin 3-1.</t>
  </si>
  <si>
    <t>Liikala Petri</t>
  </si>
  <si>
    <t>PSS voitti pronssia.</t>
  </si>
  <si>
    <t>Erä III mestari voitoin 3-0.</t>
  </si>
  <si>
    <t>Yhteensä</t>
  </si>
  <si>
    <t>TPS</t>
  </si>
  <si>
    <t>Jaakkola Anu</t>
  </si>
  <si>
    <t>Vuola Lasse</t>
  </si>
  <si>
    <t>Heinola Henri</t>
  </si>
  <si>
    <t>Karjalainen Kari</t>
  </si>
  <si>
    <t>Lesch Petteri</t>
  </si>
  <si>
    <t>Andersson Jaakko</t>
  </si>
  <si>
    <t>Koskinen Janne</t>
  </si>
  <si>
    <t>Ellis Thomas</t>
  </si>
  <si>
    <t>Liukolampi Tapio</t>
  </si>
  <si>
    <t>Lund Tomi</t>
  </si>
  <si>
    <t>Classic mestari voitoin 3-2.</t>
  </si>
  <si>
    <t>PSS finaaleihin voitoin 3-2.</t>
  </si>
  <si>
    <t>Classic finaaleihin voitoin 3-0.</t>
  </si>
  <si>
    <t>TuuU</t>
  </si>
  <si>
    <t>Tiikerit</t>
  </si>
  <si>
    <t>PSS välieriin voitoin 3-0.</t>
  </si>
  <si>
    <t>Happee välieriin voitoin 3-0.</t>
  </si>
  <si>
    <t>Heiskanen Tuija</t>
  </si>
  <si>
    <t>Kokkonen Toni</t>
  </si>
  <si>
    <t>Kosonen Antti</t>
  </si>
  <si>
    <t>Laitinen Jarkko</t>
  </si>
  <si>
    <t>Saastamoinen Mika</t>
  </si>
  <si>
    <t>Keskitalo Kari</t>
  </si>
  <si>
    <t>Koiranen Titta</t>
  </si>
  <si>
    <t>Rannikko Teemu</t>
  </si>
  <si>
    <t>Heikkinen Markku</t>
  </si>
  <si>
    <t>Hietamies Antti</t>
  </si>
  <si>
    <t>Kirves Juhani</t>
  </si>
  <si>
    <t>Happee finaaleihin voitoin 3-0.</t>
  </si>
  <si>
    <t>Uusikartano Simo</t>
  </si>
  <si>
    <t>OLS</t>
  </si>
  <si>
    <t>Juvonen Olli</t>
  </si>
  <si>
    <t>Tamminen Kalle</t>
  </si>
  <si>
    <t>Kari Seppo</t>
  </si>
  <si>
    <t>SB-Pro välieriin voitoin 3-1.</t>
  </si>
  <si>
    <t>Tiikerit välieriin voitoin 3-1.</t>
  </si>
  <si>
    <t>Kirjonen Tom</t>
  </si>
  <si>
    <t>Sirkka Jyrki</t>
  </si>
  <si>
    <t>SB-Pro finaaleihin voitoin 3-1.</t>
  </si>
  <si>
    <t>Helppi Suvi</t>
  </si>
  <si>
    <t>Tyyskä-Sarajärvi Annu</t>
  </si>
  <si>
    <t>Airola Iiro-Pekka</t>
  </si>
  <si>
    <t>OLS välieriin voitoin 3-2.</t>
  </si>
  <si>
    <t>NST finaaleihin voitoin 3-0.</t>
  </si>
  <si>
    <t>SB-Pro voitti pronssia.</t>
  </si>
  <si>
    <t>Tyyskänen-Sarajärvi Annu</t>
  </si>
  <si>
    <t>Koovee</t>
  </si>
  <si>
    <t>NST välieriin voitoin 3-1.</t>
  </si>
  <si>
    <t>Harjula Jani</t>
  </si>
  <si>
    <t>Tyyskänen Annu</t>
  </si>
  <si>
    <t>SB-Pro välieriin voitoin 3-0.</t>
  </si>
  <si>
    <t>Ott</t>
  </si>
  <si>
    <t>Voitot</t>
  </si>
  <si>
    <t>Tasurit</t>
  </si>
  <si>
    <t>Tappiot</t>
  </si>
  <si>
    <t>Tehdyt</t>
  </si>
  <si>
    <t>Päästetyt</t>
  </si>
  <si>
    <t>Pisteet</t>
  </si>
  <si>
    <t>Oilers finaaleihin voitoin 2-1.</t>
  </si>
  <si>
    <t>Classic mestari voitoin 3-1.</t>
  </si>
  <si>
    <t>Joukkue</t>
  </si>
  <si>
    <t>Kaudet</t>
  </si>
  <si>
    <t>KKV/KeNo</t>
  </si>
  <si>
    <t>Kotikunta</t>
  </si>
  <si>
    <t>Tampere</t>
  </si>
  <si>
    <t>Helsinki</t>
  </si>
  <si>
    <t>Lappeenranta</t>
  </si>
  <si>
    <t>Vantaa</t>
  </si>
  <si>
    <t>Joensuu</t>
  </si>
  <si>
    <t>Espoo</t>
  </si>
  <si>
    <t>Nurmijärvi</t>
  </si>
  <si>
    <t>Porvoo</t>
  </si>
  <si>
    <t>Jyväskylä</t>
  </si>
  <si>
    <t>Seinäjoki</t>
  </si>
  <si>
    <t>Oulu</t>
  </si>
  <si>
    <t>Kerava</t>
  </si>
  <si>
    <t>Huittinen</t>
  </si>
  <si>
    <t>Turku</t>
  </si>
  <si>
    <t>Maarianhamina</t>
  </si>
  <si>
    <t>Lohja</t>
  </si>
  <si>
    <t>Riihimäki</t>
  </si>
  <si>
    <t>09.03.2013</t>
  </si>
  <si>
    <t>11.03.2013</t>
  </si>
  <si>
    <t>14.03.2013</t>
  </si>
  <si>
    <t>Snellman Henrik</t>
  </si>
  <si>
    <t>10.03.2013</t>
  </si>
  <si>
    <t>13.03.2013</t>
  </si>
  <si>
    <t>Viitanen Joni</t>
  </si>
  <si>
    <t>16.03.2013</t>
  </si>
  <si>
    <t>Suhonen Petri</t>
  </si>
  <si>
    <t>Kilpikoski Marko</t>
  </si>
  <si>
    <t>OLS välieriin voitoin 3-0.</t>
  </si>
  <si>
    <t>Tuomarit</t>
  </si>
  <si>
    <t>OLS voitti pronssia.</t>
  </si>
  <si>
    <t>08.03.2014</t>
  </si>
  <si>
    <t>09.03.2014</t>
  </si>
  <si>
    <t>11.03.2014</t>
  </si>
  <si>
    <t>15.03.2014</t>
  </si>
  <si>
    <t>12.03.2014</t>
  </si>
  <si>
    <t>13.03.2014</t>
  </si>
  <si>
    <t>Kapiainen Hanna</t>
  </si>
  <si>
    <t>Linnala Iiro</t>
  </si>
  <si>
    <t>Ottelusarjat:</t>
  </si>
  <si>
    <t>Puolivälierä</t>
  </si>
  <si>
    <t>2013-14</t>
  </si>
  <si>
    <t>Välierä</t>
  </si>
  <si>
    <t>Pronssi</t>
  </si>
  <si>
    <t>Finaali</t>
  </si>
  <si>
    <t>Yht.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</si>
  <si>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</si>
  <si>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</si>
  <si>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</si>
  <si>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</si>
  <si>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</si>
  <si>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</si>
  <si>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</si>
  <si>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</si>
  <si>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</si>
  <si>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</si>
  <si>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</si>
  <si>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</si>
  <si>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</si>
  <si>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</si>
  <si>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</si>
  <si>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</si>
  <si>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</si>
  <si>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</si>
  <si>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</si>
  <si>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</si>
  <si>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Vaihe</t>
  </si>
  <si>
    <t>Kausi</t>
  </si>
  <si>
    <t>Voittaja</t>
  </si>
  <si>
    <t>Häviäjä</t>
  </si>
  <si>
    <t>Ottelusarjat yhteensä</t>
  </si>
  <si>
    <t>Ott.sarjat</t>
  </si>
  <si>
    <t>Voitto%</t>
  </si>
  <si>
    <t>Happee välieriin voitoin 3-2.</t>
  </si>
  <si>
    <t>22.03.2014</t>
  </si>
  <si>
    <t>23.03.2014</t>
  </si>
  <si>
    <t>26.03.2014</t>
  </si>
  <si>
    <t>25.03.2014</t>
  </si>
  <si>
    <t>SB-Pro finaaleihin voitoin 3-0.</t>
  </si>
  <si>
    <t>rl</t>
  </si>
  <si>
    <t>ja</t>
  </si>
  <si>
    <t>SB-Pro mestari voitoin 3-2.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</si>
  <si>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</si>
  <si>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</si>
  <si>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</si>
  <si>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</si>
  <si>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</si>
  <si>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</si>
  <si>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</si>
  <si>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</si>
  <si>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</si>
  <si>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</si>
  <si>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</si>
  <si>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</si>
  <si>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</si>
  <si>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</si>
  <si>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</si>
  <si>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</si>
  <si>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</si>
  <si>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</si>
  <si>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</si>
  <si>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</si>
  <si>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</si>
  <si>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</si>
  <si>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</si>
  <si>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</si>
  <si>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</si>
  <si>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</si>
  <si>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</si>
  <si>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Ott.</t>
  </si>
  <si>
    <t>Pääst.</t>
  </si>
  <si>
    <t>Pist.</t>
  </si>
  <si>
    <t>2014-15</t>
  </si>
  <si>
    <t>M-Team</t>
  </si>
  <si>
    <t>Papas</t>
  </si>
  <si>
    <t>Kirsilä Pertti</t>
  </si>
  <si>
    <t>Timonen Tuomo</t>
  </si>
  <si>
    <t>Kajaani</t>
  </si>
  <si>
    <t>28.</t>
  </si>
  <si>
    <t>29.</t>
  </si>
  <si>
    <t>2015-16</t>
  </si>
  <si>
    <t>PSS välieriin voitoin 3-2.</t>
  </si>
  <si>
    <t>Kokkonen Juho</t>
  </si>
  <si>
    <t>Kallioinen Sari</t>
  </si>
  <si>
    <t>Laakso Jussi</t>
  </si>
  <si>
    <t>NST mestari.</t>
  </si>
  <si>
    <t>Superfinaali:</t>
  </si>
  <si>
    <t>SSRA</t>
  </si>
  <si>
    <t>SSRA välieriin voitoin 3-2.</t>
  </si>
  <si>
    <t>2016-17</t>
  </si>
  <si>
    <t>Järvi Timo</t>
  </si>
  <si>
    <t>Sarvanko Jyrki</t>
  </si>
  <si>
    <t>Hirvonen Aki</t>
  </si>
  <si>
    <t>Classic mestari.</t>
  </si>
  <si>
    <t>30.</t>
  </si>
  <si>
    <t>EräViikingit</t>
  </si>
  <si>
    <t>2017-18</t>
  </si>
  <si>
    <t>Vuoltee Perttu</t>
  </si>
  <si>
    <t>Savolainen Antti</t>
  </si>
  <si>
    <t>Palo Mika</t>
  </si>
  <si>
    <t>EräViikingit välieriin voitoin 3-1.</t>
  </si>
  <si>
    <t>SB-Pro mestari.</t>
  </si>
  <si>
    <t>EräViikingit voitti pronssia.</t>
  </si>
  <si>
    <t>31.</t>
  </si>
  <si>
    <t>2018-19</t>
  </si>
  <si>
    <t>Pelicans SB</t>
  </si>
  <si>
    <t>3p</t>
  </si>
  <si>
    <t>2p</t>
  </si>
  <si>
    <t>1p</t>
  </si>
  <si>
    <t>0p</t>
  </si>
  <si>
    <t>TPS välieriin voitoin 3-2.</t>
  </si>
  <si>
    <t>Koovee välieriin voitoin 3-2.</t>
  </si>
  <si>
    <t>PSS finaaleihin voitoin 3-1.</t>
  </si>
  <si>
    <t>Finaalit:</t>
  </si>
  <si>
    <t>SB-Pro mestari voitoin 4-1.</t>
  </si>
  <si>
    <t>Koovee voitti pronssia.</t>
  </si>
  <si>
    <t>Lahti</t>
  </si>
  <si>
    <t>32.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</si>
</sst>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d/mm/yyyy"/>
    <numFmt numFmtId="166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66" fontId="0" fillId="0" borderId="0" xfId="0" applyNumberForma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1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3.5546875" bestFit="1" customWidth="1"/>
    <col min="2" max="2" width="11.33203125" style="5" bestFit="1" customWidth="1"/>
    <col min="3" max="3" width="13" style="5" customWidth="1"/>
    <col min="4" max="4" width="7.44140625" style="4" customWidth="1"/>
    <col min="5" max="9" width="6.33203125" style="4" customWidth="1"/>
    <col min="10" max="10" width="7.44140625" style="4" customWidth="1"/>
    <col min="11" max="11" width="2.6640625" style="4" customWidth="1"/>
    <col min="12" max="13" width="7.44140625" style="4" customWidth="1"/>
  </cols>
  <sheetData>
    <row r="1" spans="1:13" x14ac:dyDescent="0.25">
      <c r="B1" s="1" t="s">
        <v>285</v>
      </c>
      <c r="C1" s="1" t="s">
        <v>288</v>
      </c>
      <c r="D1" s="2" t="s">
        <v>286</v>
      </c>
      <c r="E1" s="2" t="s">
        <v>397</v>
      </c>
      <c r="F1" s="2" t="s">
        <v>434</v>
      </c>
      <c r="G1" s="2" t="s">
        <v>435</v>
      </c>
      <c r="H1" s="2" t="s">
        <v>436</v>
      </c>
      <c r="I1" s="2" t="s">
        <v>437</v>
      </c>
      <c r="J1" s="2" t="s">
        <v>280</v>
      </c>
      <c r="K1" s="2"/>
      <c r="L1" s="2" t="s">
        <v>398</v>
      </c>
      <c r="M1" s="2" t="s">
        <v>399</v>
      </c>
    </row>
    <row r="2" spans="1:13" x14ac:dyDescent="0.25">
      <c r="A2" s="4" t="s">
        <v>370</v>
      </c>
      <c r="B2" s="5" t="s">
        <v>61</v>
      </c>
      <c r="C2" s="5" t="s">
        <v>289</v>
      </c>
      <c r="D2" s="4">
        <v>21</v>
      </c>
      <c r="E2" s="4">
        <v>174</v>
      </c>
      <c r="F2" s="4">
        <v>1</v>
      </c>
      <c r="G2" s="4">
        <v>126</v>
      </c>
      <c r="H2" s="4">
        <v>0</v>
      </c>
      <c r="I2" s="4">
        <v>47</v>
      </c>
      <c r="J2" s="4">
        <v>906</v>
      </c>
      <c r="K2" s="4" t="s">
        <v>4</v>
      </c>
      <c r="L2" s="4">
        <v>534</v>
      </c>
      <c r="M2" s="4">
        <v>255</v>
      </c>
    </row>
    <row r="3" spans="1:13" x14ac:dyDescent="0.25">
      <c r="A3" s="4" t="s">
        <v>371</v>
      </c>
      <c r="B3" s="5" t="s">
        <v>183</v>
      </c>
      <c r="C3" s="5" t="s">
        <v>295</v>
      </c>
      <c r="D3" s="4">
        <v>14</v>
      </c>
      <c r="E3" s="4">
        <v>109</v>
      </c>
      <c r="F3" s="4">
        <v>8</v>
      </c>
      <c r="G3" s="4">
        <v>62</v>
      </c>
      <c r="H3" s="4">
        <v>0</v>
      </c>
      <c r="I3" s="4">
        <v>39</v>
      </c>
      <c r="J3" s="4">
        <v>567</v>
      </c>
      <c r="K3" s="4" t="s">
        <v>4</v>
      </c>
      <c r="L3" s="4">
        <v>377</v>
      </c>
      <c r="M3" s="4">
        <v>148</v>
      </c>
    </row>
    <row r="4" spans="1:13" x14ac:dyDescent="0.25">
      <c r="A4" s="4" t="s">
        <v>372</v>
      </c>
      <c r="B4" s="5" t="s">
        <v>48</v>
      </c>
      <c r="C4" s="5" t="s">
        <v>290</v>
      </c>
      <c r="D4" s="4">
        <v>19</v>
      </c>
      <c r="E4" s="4">
        <v>117</v>
      </c>
      <c r="F4" s="4">
        <v>0</v>
      </c>
      <c r="G4" s="4">
        <v>65</v>
      </c>
      <c r="H4" s="4">
        <v>0</v>
      </c>
      <c r="I4" s="4">
        <v>52</v>
      </c>
      <c r="J4" s="4">
        <v>434</v>
      </c>
      <c r="K4" s="4" t="s">
        <v>4</v>
      </c>
      <c r="L4" s="4">
        <v>417</v>
      </c>
      <c r="M4" s="4">
        <v>130</v>
      </c>
    </row>
    <row r="5" spans="1:13" x14ac:dyDescent="0.25">
      <c r="A5" s="4" t="s">
        <v>373</v>
      </c>
      <c r="B5" s="5" t="s">
        <v>158</v>
      </c>
      <c r="C5" s="5" t="s">
        <v>291</v>
      </c>
      <c r="D5" s="4">
        <v>16</v>
      </c>
      <c r="E5" s="4">
        <v>115</v>
      </c>
      <c r="F5" s="4">
        <v>0</v>
      </c>
      <c r="G5" s="4">
        <v>64</v>
      </c>
      <c r="H5" s="4">
        <v>0</v>
      </c>
      <c r="I5" s="4">
        <v>51</v>
      </c>
      <c r="J5" s="4">
        <v>430</v>
      </c>
      <c r="K5" s="4" t="s">
        <v>4</v>
      </c>
      <c r="L5" s="4">
        <v>398</v>
      </c>
      <c r="M5" s="4">
        <v>126</v>
      </c>
    </row>
    <row r="6" spans="1:13" x14ac:dyDescent="0.25">
      <c r="A6" s="4" t="s">
        <v>374</v>
      </c>
      <c r="B6" s="5" t="s">
        <v>27</v>
      </c>
      <c r="C6" s="5" t="s">
        <v>292</v>
      </c>
      <c r="D6" s="4">
        <v>8</v>
      </c>
      <c r="E6" s="4">
        <v>63</v>
      </c>
      <c r="F6" s="4">
        <v>0</v>
      </c>
      <c r="G6" s="4">
        <v>39</v>
      </c>
      <c r="H6" s="4">
        <v>0</v>
      </c>
      <c r="I6" s="4">
        <v>24</v>
      </c>
      <c r="J6" s="4">
        <v>206</v>
      </c>
      <c r="K6" s="4" t="s">
        <v>4</v>
      </c>
      <c r="L6" s="4">
        <v>153</v>
      </c>
      <c r="M6" s="4">
        <v>78</v>
      </c>
    </row>
    <row r="7" spans="1:13" x14ac:dyDescent="0.25">
      <c r="A7" s="4" t="s">
        <v>375</v>
      </c>
      <c r="B7" s="5" t="s">
        <v>212</v>
      </c>
      <c r="C7" s="5" t="s">
        <v>296</v>
      </c>
      <c r="D7" s="4">
        <v>11</v>
      </c>
      <c r="E7" s="4">
        <v>81</v>
      </c>
      <c r="F7" s="4">
        <v>4</v>
      </c>
      <c r="G7" s="4">
        <v>32</v>
      </c>
      <c r="H7" s="4">
        <v>1</v>
      </c>
      <c r="I7" s="4">
        <v>46</v>
      </c>
      <c r="J7" s="4">
        <v>264</v>
      </c>
      <c r="K7" s="4" t="s">
        <v>4</v>
      </c>
      <c r="L7" s="4">
        <v>327</v>
      </c>
      <c r="M7" s="4">
        <v>77</v>
      </c>
    </row>
    <row r="8" spans="1:13" x14ac:dyDescent="0.25">
      <c r="A8" s="4" t="s">
        <v>376</v>
      </c>
      <c r="B8" s="5" t="s">
        <v>10</v>
      </c>
      <c r="C8" s="5" t="s">
        <v>290</v>
      </c>
      <c r="D8" s="4">
        <v>5</v>
      </c>
      <c r="E8" s="4">
        <v>43</v>
      </c>
      <c r="F8" s="4">
        <v>0</v>
      </c>
      <c r="G8" s="4">
        <v>29</v>
      </c>
      <c r="H8" s="4">
        <v>0</v>
      </c>
      <c r="I8" s="4">
        <v>14</v>
      </c>
      <c r="J8" s="4">
        <v>124</v>
      </c>
      <c r="K8" s="4" t="s">
        <v>4</v>
      </c>
      <c r="L8" s="4">
        <v>91</v>
      </c>
      <c r="M8" s="4">
        <v>58</v>
      </c>
    </row>
    <row r="9" spans="1:13" x14ac:dyDescent="0.25">
      <c r="A9" s="4" t="s">
        <v>377</v>
      </c>
      <c r="B9" s="5" t="s">
        <v>14</v>
      </c>
      <c r="C9" s="5" t="s">
        <v>293</v>
      </c>
      <c r="D9" s="4">
        <v>11</v>
      </c>
      <c r="E9" s="4">
        <v>57</v>
      </c>
      <c r="F9" s="4">
        <v>0</v>
      </c>
      <c r="G9" s="4">
        <v>24</v>
      </c>
      <c r="H9" s="4">
        <v>0</v>
      </c>
      <c r="I9" s="4">
        <v>33</v>
      </c>
      <c r="J9" s="4">
        <v>128</v>
      </c>
      <c r="K9" s="4" t="s">
        <v>4</v>
      </c>
      <c r="L9" s="4">
        <v>173</v>
      </c>
      <c r="M9" s="4">
        <v>48</v>
      </c>
    </row>
    <row r="10" spans="1:13" x14ac:dyDescent="0.25">
      <c r="A10" s="4" t="s">
        <v>378</v>
      </c>
      <c r="B10" s="5" t="s">
        <v>9</v>
      </c>
      <c r="C10" s="5" t="s">
        <v>294</v>
      </c>
      <c r="D10" s="4">
        <v>11</v>
      </c>
      <c r="E10" s="4">
        <v>62</v>
      </c>
      <c r="F10" s="4">
        <v>0</v>
      </c>
      <c r="G10" s="4">
        <v>24</v>
      </c>
      <c r="H10" s="4">
        <v>0</v>
      </c>
      <c r="I10" s="4">
        <v>38</v>
      </c>
      <c r="J10" s="4">
        <v>169</v>
      </c>
      <c r="K10" s="4" t="s">
        <v>4</v>
      </c>
      <c r="L10" s="4">
        <v>252</v>
      </c>
      <c r="M10" s="4">
        <v>48</v>
      </c>
    </row>
    <row r="11" spans="1:13" x14ac:dyDescent="0.25">
      <c r="A11" s="4" t="s">
        <v>379</v>
      </c>
      <c r="B11" s="5" t="s">
        <v>13</v>
      </c>
      <c r="C11" s="5" t="s">
        <v>297</v>
      </c>
      <c r="D11" s="4">
        <v>14</v>
      </c>
      <c r="E11" s="4">
        <v>67</v>
      </c>
      <c r="F11" s="4">
        <v>0</v>
      </c>
      <c r="G11" s="4">
        <v>23</v>
      </c>
      <c r="H11" s="4">
        <v>0</v>
      </c>
      <c r="I11" s="4">
        <v>44</v>
      </c>
      <c r="J11" s="4">
        <v>180</v>
      </c>
      <c r="K11" s="4" t="s">
        <v>4</v>
      </c>
      <c r="L11" s="4">
        <v>283</v>
      </c>
      <c r="M11" s="4">
        <v>46</v>
      </c>
    </row>
    <row r="12" spans="1:13" x14ac:dyDescent="0.25">
      <c r="A12" s="4" t="s">
        <v>380</v>
      </c>
      <c r="B12" s="5" t="s">
        <v>239</v>
      </c>
      <c r="C12" s="5" t="s">
        <v>292</v>
      </c>
      <c r="D12" s="4">
        <v>8</v>
      </c>
      <c r="E12" s="4">
        <v>50</v>
      </c>
      <c r="F12" s="4">
        <v>0</v>
      </c>
      <c r="G12" s="4">
        <v>22</v>
      </c>
      <c r="H12" s="4">
        <v>0</v>
      </c>
      <c r="I12" s="4">
        <v>28</v>
      </c>
      <c r="J12" s="4">
        <v>185</v>
      </c>
      <c r="K12" s="4" t="s">
        <v>4</v>
      </c>
      <c r="L12" s="4">
        <v>193</v>
      </c>
      <c r="M12" s="4">
        <v>44</v>
      </c>
    </row>
    <row r="13" spans="1:13" x14ac:dyDescent="0.25">
      <c r="A13" s="4" t="s">
        <v>381</v>
      </c>
      <c r="B13" s="5" t="s">
        <v>271</v>
      </c>
      <c r="C13" s="5" t="s">
        <v>289</v>
      </c>
      <c r="D13" s="4">
        <v>9</v>
      </c>
      <c r="E13" s="4">
        <v>37</v>
      </c>
      <c r="F13" s="4">
        <v>5</v>
      </c>
      <c r="G13" s="4">
        <v>5</v>
      </c>
      <c r="H13" s="4">
        <v>4</v>
      </c>
      <c r="I13" s="4">
        <v>23</v>
      </c>
      <c r="J13" s="4">
        <v>103</v>
      </c>
      <c r="K13" s="4" t="s">
        <v>4</v>
      </c>
      <c r="L13" s="4">
        <v>180</v>
      </c>
      <c r="M13" s="4">
        <v>29</v>
      </c>
    </row>
    <row r="14" spans="1:13" x14ac:dyDescent="0.25">
      <c r="A14" s="4" t="s">
        <v>382</v>
      </c>
      <c r="B14" s="5" t="s">
        <v>255</v>
      </c>
      <c r="C14" s="5" t="s">
        <v>299</v>
      </c>
      <c r="D14" s="4">
        <v>5</v>
      </c>
      <c r="E14" s="4">
        <v>33</v>
      </c>
      <c r="F14" s="4">
        <v>0</v>
      </c>
      <c r="G14" s="4">
        <v>14</v>
      </c>
      <c r="H14" s="4">
        <v>0</v>
      </c>
      <c r="I14" s="4">
        <v>19</v>
      </c>
      <c r="J14" s="4">
        <v>120</v>
      </c>
      <c r="K14" s="4" t="s">
        <v>4</v>
      </c>
      <c r="L14" s="4">
        <v>139</v>
      </c>
      <c r="M14" s="4">
        <v>28</v>
      </c>
    </row>
    <row r="15" spans="1:13" x14ac:dyDescent="0.25">
      <c r="A15" s="4" t="s">
        <v>383</v>
      </c>
      <c r="B15" s="5" t="s">
        <v>128</v>
      </c>
      <c r="C15" s="5" t="s">
        <v>290</v>
      </c>
      <c r="D15" s="4">
        <v>4</v>
      </c>
      <c r="E15" s="4">
        <v>26</v>
      </c>
      <c r="F15" s="4">
        <v>0</v>
      </c>
      <c r="G15" s="4">
        <v>9</v>
      </c>
      <c r="H15" s="4">
        <v>0</v>
      </c>
      <c r="I15" s="4">
        <v>17</v>
      </c>
      <c r="J15" s="4">
        <v>80</v>
      </c>
      <c r="K15" s="4" t="s">
        <v>4</v>
      </c>
      <c r="L15" s="4">
        <v>106</v>
      </c>
      <c r="M15" s="4">
        <v>18</v>
      </c>
    </row>
    <row r="16" spans="1:13" x14ac:dyDescent="0.25">
      <c r="A16" s="4" t="s">
        <v>384</v>
      </c>
      <c r="B16" s="5" t="s">
        <v>46</v>
      </c>
      <c r="C16" s="5" t="s">
        <v>290</v>
      </c>
      <c r="D16" s="4">
        <v>3</v>
      </c>
      <c r="E16" s="4">
        <v>14</v>
      </c>
      <c r="F16" s="4">
        <v>0</v>
      </c>
      <c r="G16" s="4">
        <v>8</v>
      </c>
      <c r="H16" s="4">
        <v>0</v>
      </c>
      <c r="I16" s="4">
        <v>6</v>
      </c>
      <c r="J16" s="4">
        <v>32</v>
      </c>
      <c r="K16" s="4" t="s">
        <v>4</v>
      </c>
      <c r="L16" s="4">
        <v>34</v>
      </c>
      <c r="M16" s="4">
        <v>16</v>
      </c>
    </row>
    <row r="17" spans="1:13" x14ac:dyDescent="0.25">
      <c r="A17" s="4" t="s">
        <v>385</v>
      </c>
      <c r="B17" s="5" t="s">
        <v>423</v>
      </c>
      <c r="C17" s="5" t="s">
        <v>290</v>
      </c>
      <c r="D17" s="4">
        <v>2</v>
      </c>
      <c r="E17" s="4">
        <v>13</v>
      </c>
      <c r="F17" s="4">
        <v>1</v>
      </c>
      <c r="G17" s="4">
        <v>5</v>
      </c>
      <c r="H17" s="4">
        <v>0</v>
      </c>
      <c r="I17" s="4">
        <v>7</v>
      </c>
      <c r="J17" s="4">
        <v>46</v>
      </c>
      <c r="K17" s="4" t="s">
        <v>4</v>
      </c>
      <c r="L17" s="4">
        <v>57</v>
      </c>
      <c r="M17" s="4">
        <v>13</v>
      </c>
    </row>
    <row r="18" spans="1:13" x14ac:dyDescent="0.25">
      <c r="A18" s="4" t="s">
        <v>386</v>
      </c>
      <c r="B18" t="s">
        <v>224</v>
      </c>
      <c r="C18" s="5" t="s">
        <v>302</v>
      </c>
      <c r="D18" s="4">
        <v>8</v>
      </c>
      <c r="E18" s="4">
        <v>32</v>
      </c>
      <c r="F18" s="4">
        <v>3</v>
      </c>
      <c r="G18" s="4">
        <v>2</v>
      </c>
      <c r="H18" s="4">
        <v>0</v>
      </c>
      <c r="I18" s="4">
        <v>27</v>
      </c>
      <c r="J18" s="4">
        <v>103</v>
      </c>
      <c r="K18" s="4" t="s">
        <v>4</v>
      </c>
      <c r="L18" s="4">
        <v>172</v>
      </c>
      <c r="M18" s="4">
        <v>13</v>
      </c>
    </row>
    <row r="19" spans="1:13" x14ac:dyDescent="0.25">
      <c r="A19" s="4" t="s">
        <v>387</v>
      </c>
      <c r="B19" s="5" t="s">
        <v>83</v>
      </c>
      <c r="C19" s="5" t="s">
        <v>298</v>
      </c>
      <c r="D19" s="4">
        <v>2</v>
      </c>
      <c r="E19" s="4">
        <v>13</v>
      </c>
      <c r="F19" s="4">
        <v>0</v>
      </c>
      <c r="G19" s="4">
        <v>6</v>
      </c>
      <c r="H19" s="4">
        <v>0</v>
      </c>
      <c r="I19" s="4">
        <v>7</v>
      </c>
      <c r="J19" s="4">
        <v>43</v>
      </c>
      <c r="K19" s="4" t="s">
        <v>4</v>
      </c>
      <c r="L19" s="4">
        <v>42</v>
      </c>
      <c r="M19" s="4">
        <v>12</v>
      </c>
    </row>
    <row r="20" spans="1:13" x14ac:dyDescent="0.25">
      <c r="A20" s="4" t="s">
        <v>388</v>
      </c>
      <c r="B20" t="s">
        <v>415</v>
      </c>
      <c r="C20" s="5" t="s">
        <v>299</v>
      </c>
      <c r="D20" s="4">
        <v>3</v>
      </c>
      <c r="E20" s="4">
        <v>17</v>
      </c>
      <c r="F20" s="4">
        <v>2</v>
      </c>
      <c r="G20" s="4">
        <v>3</v>
      </c>
      <c r="H20" s="4">
        <v>0</v>
      </c>
      <c r="I20" s="4">
        <v>12</v>
      </c>
      <c r="J20" s="4">
        <v>63</v>
      </c>
      <c r="K20" s="4" t="s">
        <v>4</v>
      </c>
      <c r="L20" s="4">
        <v>78</v>
      </c>
      <c r="M20" s="4">
        <v>12</v>
      </c>
    </row>
    <row r="21" spans="1:13" x14ac:dyDescent="0.25">
      <c r="A21" s="4" t="s">
        <v>389</v>
      </c>
      <c r="B21" s="5" t="s">
        <v>287</v>
      </c>
      <c r="C21" s="5" t="s">
        <v>300</v>
      </c>
      <c r="D21" s="4">
        <v>4</v>
      </c>
      <c r="E21" s="4">
        <v>13</v>
      </c>
      <c r="F21" s="4">
        <v>0</v>
      </c>
      <c r="G21" s="4">
        <v>4</v>
      </c>
      <c r="H21" s="4">
        <v>0</v>
      </c>
      <c r="I21" s="4">
        <v>9</v>
      </c>
      <c r="J21" s="4">
        <v>26</v>
      </c>
      <c r="K21" s="4" t="s">
        <v>4</v>
      </c>
      <c r="L21" s="4">
        <v>33</v>
      </c>
      <c r="M21" s="4">
        <v>8</v>
      </c>
    </row>
    <row r="22" spans="1:13" x14ac:dyDescent="0.25">
      <c r="A22" s="4" t="s">
        <v>390</v>
      </c>
      <c r="B22" s="5" t="s">
        <v>196</v>
      </c>
      <c r="C22" s="5" t="s">
        <v>301</v>
      </c>
      <c r="D22" s="4">
        <v>2</v>
      </c>
      <c r="E22" s="4">
        <v>12</v>
      </c>
      <c r="F22" s="4">
        <v>0</v>
      </c>
      <c r="G22" s="4">
        <v>4</v>
      </c>
      <c r="H22" s="4">
        <v>0</v>
      </c>
      <c r="I22" s="4">
        <v>8</v>
      </c>
      <c r="J22" s="4">
        <v>59</v>
      </c>
      <c r="K22" s="4" t="s">
        <v>4</v>
      </c>
      <c r="L22" s="4">
        <v>68</v>
      </c>
      <c r="M22" s="4">
        <v>8</v>
      </c>
    </row>
    <row r="23" spans="1:13" x14ac:dyDescent="0.25">
      <c r="A23" s="4" t="s">
        <v>391</v>
      </c>
      <c r="B23" s="5" t="s">
        <v>129</v>
      </c>
      <c r="C23" s="5" t="s">
        <v>290</v>
      </c>
      <c r="D23" s="4">
        <v>3</v>
      </c>
      <c r="E23" s="4">
        <v>11</v>
      </c>
      <c r="F23" s="4">
        <v>0</v>
      </c>
      <c r="G23" s="4">
        <v>3</v>
      </c>
      <c r="H23" s="4">
        <v>0</v>
      </c>
      <c r="I23" s="4">
        <v>8</v>
      </c>
      <c r="J23" s="4">
        <v>17</v>
      </c>
      <c r="K23" s="4" t="s">
        <v>4</v>
      </c>
      <c r="L23" s="4">
        <v>42</v>
      </c>
      <c r="M23" s="4">
        <v>6</v>
      </c>
    </row>
    <row r="24" spans="1:13" x14ac:dyDescent="0.25">
      <c r="A24" s="4" t="s">
        <v>392</v>
      </c>
      <c r="B24" t="s">
        <v>401</v>
      </c>
      <c r="C24" s="5" t="s">
        <v>290</v>
      </c>
      <c r="D24" s="4">
        <v>3</v>
      </c>
      <c r="E24" s="4">
        <v>11</v>
      </c>
      <c r="F24" s="4">
        <v>0</v>
      </c>
      <c r="G24" s="4">
        <v>2</v>
      </c>
      <c r="H24" s="4">
        <v>0</v>
      </c>
      <c r="I24" s="4">
        <v>9</v>
      </c>
      <c r="J24" s="4">
        <v>32</v>
      </c>
      <c r="K24" s="4" t="s">
        <v>4</v>
      </c>
      <c r="L24" s="4">
        <v>69</v>
      </c>
      <c r="M24" s="4">
        <v>4</v>
      </c>
    </row>
    <row r="25" spans="1:13" x14ac:dyDescent="0.25">
      <c r="A25" s="4" t="s">
        <v>393</v>
      </c>
      <c r="B25" s="5" t="s">
        <v>433</v>
      </c>
      <c r="C25" s="5" t="s">
        <v>444</v>
      </c>
      <c r="D25" s="4">
        <v>1</v>
      </c>
      <c r="E25" s="4">
        <v>3</v>
      </c>
      <c r="F25" s="4">
        <v>0</v>
      </c>
      <c r="G25" s="4">
        <v>0</v>
      </c>
      <c r="H25" s="4">
        <v>1</v>
      </c>
      <c r="I25" s="4">
        <v>2</v>
      </c>
      <c r="J25" s="4">
        <v>9</v>
      </c>
      <c r="K25" s="4" t="s">
        <v>4</v>
      </c>
      <c r="L25" s="4">
        <v>18</v>
      </c>
      <c r="M25" s="4">
        <v>1</v>
      </c>
    </row>
    <row r="26" spans="1:13" x14ac:dyDescent="0.25">
      <c r="A26" s="4" t="s">
        <v>394</v>
      </c>
      <c r="B26" s="5" t="s">
        <v>66</v>
      </c>
      <c r="C26" s="5" t="s">
        <v>302</v>
      </c>
      <c r="D26" s="4">
        <v>1</v>
      </c>
      <c r="E26" s="4">
        <v>2</v>
      </c>
      <c r="F26" s="4">
        <v>0</v>
      </c>
      <c r="G26" s="4">
        <v>0</v>
      </c>
      <c r="H26" s="4">
        <v>0</v>
      </c>
      <c r="I26" s="4">
        <v>2</v>
      </c>
      <c r="J26" s="4">
        <v>7</v>
      </c>
      <c r="K26" s="4" t="s">
        <v>4</v>
      </c>
      <c r="L26" s="4">
        <v>10</v>
      </c>
      <c r="M26" s="4">
        <v>0</v>
      </c>
    </row>
    <row r="27" spans="1:13" x14ac:dyDescent="0.25">
      <c r="A27" s="4" t="s">
        <v>395</v>
      </c>
      <c r="B27" s="5" t="s">
        <v>45</v>
      </c>
      <c r="C27" s="5" t="s">
        <v>303</v>
      </c>
      <c r="D27" s="4">
        <v>1</v>
      </c>
      <c r="E27" s="4">
        <v>2</v>
      </c>
      <c r="F27" s="4">
        <v>0</v>
      </c>
      <c r="G27" s="4">
        <v>0</v>
      </c>
      <c r="H27" s="4">
        <v>0</v>
      </c>
      <c r="I27" s="4">
        <v>2</v>
      </c>
      <c r="J27" s="4">
        <v>2</v>
      </c>
      <c r="K27" s="4" t="s">
        <v>4</v>
      </c>
      <c r="L27" s="4">
        <v>6</v>
      </c>
      <c r="M27" s="4">
        <v>0</v>
      </c>
    </row>
    <row r="28" spans="1:13" x14ac:dyDescent="0.25">
      <c r="A28" s="4" t="s">
        <v>396</v>
      </c>
      <c r="B28" s="5" t="s">
        <v>106</v>
      </c>
      <c r="C28" s="5" t="s">
        <v>302</v>
      </c>
      <c r="D28" s="4">
        <v>1</v>
      </c>
      <c r="E28" s="4">
        <v>3</v>
      </c>
      <c r="F28" s="4">
        <v>0</v>
      </c>
      <c r="G28" s="4">
        <v>0</v>
      </c>
      <c r="H28" s="4">
        <v>0</v>
      </c>
      <c r="I28" s="4">
        <v>3</v>
      </c>
      <c r="J28" s="4">
        <v>5</v>
      </c>
      <c r="K28" s="4" t="s">
        <v>4</v>
      </c>
      <c r="L28" s="4">
        <v>12</v>
      </c>
      <c r="M28" s="4">
        <v>0</v>
      </c>
    </row>
    <row r="29" spans="1:13" x14ac:dyDescent="0.25">
      <c r="A29" s="4" t="s">
        <v>406</v>
      </c>
      <c r="B29" s="5" t="s">
        <v>63</v>
      </c>
      <c r="C29" s="5" t="s">
        <v>304</v>
      </c>
      <c r="D29" s="4">
        <v>1</v>
      </c>
      <c r="E29" s="4">
        <v>2</v>
      </c>
      <c r="F29" s="4">
        <v>0</v>
      </c>
      <c r="G29" s="4">
        <v>0</v>
      </c>
      <c r="H29" s="4">
        <v>0</v>
      </c>
      <c r="I29" s="4">
        <v>2</v>
      </c>
      <c r="J29" s="4">
        <v>3</v>
      </c>
      <c r="K29" s="4" t="s">
        <v>4</v>
      </c>
      <c r="L29" s="4">
        <v>11</v>
      </c>
      <c r="M29" s="4">
        <v>0</v>
      </c>
    </row>
    <row r="30" spans="1:13" x14ac:dyDescent="0.25">
      <c r="A30" s="4" t="s">
        <v>407</v>
      </c>
      <c r="B30" t="s">
        <v>402</v>
      </c>
      <c r="C30" s="5" t="s">
        <v>405</v>
      </c>
      <c r="D30" s="4">
        <v>1</v>
      </c>
      <c r="E30" s="4">
        <v>3</v>
      </c>
      <c r="F30" s="4">
        <v>0</v>
      </c>
      <c r="G30" s="4">
        <v>0</v>
      </c>
      <c r="H30" s="4">
        <v>0</v>
      </c>
      <c r="I30" s="4">
        <v>3</v>
      </c>
      <c r="J30" s="4">
        <v>5</v>
      </c>
      <c r="K30" s="4" t="s">
        <v>4</v>
      </c>
      <c r="L30" s="4">
        <v>16</v>
      </c>
      <c r="M30" s="4">
        <v>0</v>
      </c>
    </row>
    <row r="31" spans="1:13" x14ac:dyDescent="0.25">
      <c r="A31" s="4" t="s">
        <v>422</v>
      </c>
      <c r="B31" s="5" t="s">
        <v>238</v>
      </c>
      <c r="C31" s="5" t="s">
        <v>293</v>
      </c>
      <c r="D31" s="4">
        <v>1</v>
      </c>
      <c r="E31" s="4">
        <v>3</v>
      </c>
      <c r="F31" s="4">
        <v>0</v>
      </c>
      <c r="G31" s="4">
        <v>0</v>
      </c>
      <c r="H31" s="4">
        <v>0</v>
      </c>
      <c r="I31" s="4">
        <v>3</v>
      </c>
      <c r="J31" s="4">
        <v>6</v>
      </c>
      <c r="K31" s="4" t="s">
        <v>4</v>
      </c>
      <c r="L31" s="4">
        <v>20</v>
      </c>
      <c r="M31" s="4">
        <v>0</v>
      </c>
    </row>
    <row r="32" spans="1:13" x14ac:dyDescent="0.25">
      <c r="A32" s="4" t="s">
        <v>431</v>
      </c>
      <c r="B32" s="5" t="s">
        <v>82</v>
      </c>
      <c r="C32" s="5" t="s">
        <v>305</v>
      </c>
      <c r="D32" s="4">
        <v>1</v>
      </c>
      <c r="E32" s="4">
        <v>2</v>
      </c>
      <c r="F32" s="4">
        <v>0</v>
      </c>
      <c r="G32" s="4">
        <v>0</v>
      </c>
      <c r="H32" s="4">
        <v>0</v>
      </c>
      <c r="I32" s="4">
        <v>2</v>
      </c>
      <c r="J32" s="4">
        <v>2</v>
      </c>
      <c r="K32" s="4" t="s">
        <v>4</v>
      </c>
      <c r="L32" s="4">
        <v>19</v>
      </c>
      <c r="M32" s="4">
        <v>0</v>
      </c>
    </row>
    <row r="33" spans="1:13" x14ac:dyDescent="0.25">
      <c r="A33" s="4" t="s">
        <v>445</v>
      </c>
      <c r="B33" s="5" t="s">
        <v>175</v>
      </c>
      <c r="C33" s="5" t="s">
        <v>292</v>
      </c>
      <c r="D33" s="4">
        <v>2</v>
      </c>
      <c r="E33" s="4">
        <v>6</v>
      </c>
      <c r="F33" s="4">
        <v>0</v>
      </c>
      <c r="G33" s="4">
        <v>0</v>
      </c>
      <c r="H33" s="4">
        <v>0</v>
      </c>
      <c r="I33" s="4">
        <v>6</v>
      </c>
      <c r="J33" s="4">
        <v>15</v>
      </c>
      <c r="K33" s="4" t="s">
        <v>4</v>
      </c>
      <c r="L33" s="4">
        <v>41</v>
      </c>
      <c r="M33" s="4">
        <v>0</v>
      </c>
    </row>
    <row r="34" spans="1:13" x14ac:dyDescent="0.25">
      <c r="D34" s="4">
        <f t="shared" ref="D34:J34" si="0">SUM(D2:D33)</f>
        <v>196</v>
      </c>
      <c r="E34" s="4">
        <f t="shared" si="0"/>
        <v>1196</v>
      </c>
      <c r="F34" s="4">
        <f t="shared" si="0"/>
        <v>24</v>
      </c>
      <c r="G34" s="4">
        <f t="shared" si="0"/>
        <v>575</v>
      </c>
      <c r="H34" s="4">
        <f t="shared" si="0"/>
        <v>6</v>
      </c>
      <c r="I34" s="4">
        <f t="shared" si="0"/>
        <v>593</v>
      </c>
      <c r="J34" s="4">
        <f t="shared" si="0"/>
        <v>4371</v>
      </c>
      <c r="K34" s="4" t="s">
        <v>4</v>
      </c>
      <c r="L34" s="4">
        <f>SUM(L2:L33)</f>
        <v>4371</v>
      </c>
      <c r="M34" s="4">
        <f>SUM(M2:M33)</f>
        <v>1226</v>
      </c>
    </row>
  </sheetData>
  <sortState xmlns:xlrd2="http://schemas.microsoft.com/office/spreadsheetml/2017/richdata2" ref="A2:M33">
    <sortCondition descending="1" ref="M2:M33"/>
  </sortState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  <headerFooter>
    <oddHeader>&amp;LSalibandyliitto&amp;CNaisten Salibandyliigan play offs -otteluiden maratontaulukko 1994-2018&amp;R21.4.2018</oddHead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66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40978</v>
      </c>
      <c r="C4" t="s">
        <v>61</v>
      </c>
      <c r="D4" s="12" t="s">
        <v>4</v>
      </c>
      <c r="E4" t="s">
        <v>271</v>
      </c>
      <c r="F4" s="4">
        <v>10</v>
      </c>
      <c r="G4" s="12" t="s">
        <v>4</v>
      </c>
      <c r="H4" s="4">
        <v>1</v>
      </c>
      <c r="I4" s="4">
        <v>181</v>
      </c>
      <c r="J4" t="s">
        <v>23</v>
      </c>
      <c r="K4" t="s">
        <v>254</v>
      </c>
      <c r="M4" t="s">
        <v>61</v>
      </c>
      <c r="N4" s="4">
        <v>11</v>
      </c>
      <c r="O4" s="4">
        <v>9</v>
      </c>
      <c r="P4" s="4">
        <v>0</v>
      </c>
      <c r="Q4" s="4">
        <v>2</v>
      </c>
      <c r="R4" s="4">
        <f>SUM(F4+H5+F6+F27+H28+F29+H30+F44+H45+F46+H47)</f>
        <v>64</v>
      </c>
      <c r="S4" s="4">
        <f>SUM(H4+F5+H6+H27+F28+H29+F30+H44+F45+H46+F47)</f>
        <v>33</v>
      </c>
      <c r="T4" s="4">
        <f>O4*2</f>
        <v>18</v>
      </c>
    </row>
    <row r="5" spans="1:20" x14ac:dyDescent="0.25">
      <c r="A5" s="15">
        <v>40979</v>
      </c>
      <c r="C5" t="s">
        <v>271</v>
      </c>
      <c r="D5" s="12" t="s">
        <v>4</v>
      </c>
      <c r="E5" t="s">
        <v>61</v>
      </c>
      <c r="F5" s="4">
        <v>3</v>
      </c>
      <c r="G5" s="12" t="s">
        <v>4</v>
      </c>
      <c r="H5" s="4">
        <v>7</v>
      </c>
      <c r="I5" s="4">
        <v>240</v>
      </c>
      <c r="J5" t="s">
        <v>17</v>
      </c>
      <c r="K5" t="s">
        <v>70</v>
      </c>
      <c r="M5" t="s">
        <v>183</v>
      </c>
      <c r="N5" s="4">
        <v>11</v>
      </c>
      <c r="O5" s="4">
        <v>7</v>
      </c>
      <c r="P5" s="4">
        <v>0</v>
      </c>
      <c r="Q5" s="4">
        <v>4</v>
      </c>
      <c r="R5" s="4">
        <f>SUM(F15+H16+F17+H33+F34+H35+F36+H44+F45+H46+F47)</f>
        <v>64</v>
      </c>
      <c r="S5" s="4">
        <f>SUM(H15+F16+H17+F33+H34+F35+H36+F44+H45+F46+H47)</f>
        <v>34</v>
      </c>
      <c r="T5" s="4">
        <f>O5*2</f>
        <v>14</v>
      </c>
    </row>
    <row r="6" spans="1:20" x14ac:dyDescent="0.25">
      <c r="A6" s="16">
        <v>40981</v>
      </c>
      <c r="C6" t="s">
        <v>61</v>
      </c>
      <c r="D6" s="12" t="s">
        <v>4</v>
      </c>
      <c r="E6" t="s">
        <v>271</v>
      </c>
      <c r="F6" s="4">
        <v>11</v>
      </c>
      <c r="G6" s="4" t="s">
        <v>4</v>
      </c>
      <c r="H6" s="4">
        <v>1</v>
      </c>
      <c r="I6" s="4">
        <v>206</v>
      </c>
      <c r="J6" t="s">
        <v>23</v>
      </c>
      <c r="K6" t="s">
        <v>254</v>
      </c>
      <c r="M6" t="s">
        <v>158</v>
      </c>
      <c r="N6" s="4">
        <v>9</v>
      </c>
      <c r="O6" s="4">
        <v>5</v>
      </c>
      <c r="P6" s="4">
        <v>0</v>
      </c>
      <c r="Q6" s="4">
        <v>4</v>
      </c>
      <c r="R6" s="4">
        <f>SUM(F9+H10+F11+H12+F33+H34+F35+H36+F40)</f>
        <v>37</v>
      </c>
      <c r="S6" s="4">
        <f>SUM(H9+F10+H11+F12+H33+F34+H35+F36+H40)</f>
        <v>35</v>
      </c>
      <c r="T6" s="4">
        <f t="shared" ref="T6:T8" si="0">O6*2</f>
        <v>10</v>
      </c>
    </row>
    <row r="7" spans="1:20" x14ac:dyDescent="0.25">
      <c r="C7" s="1" t="s">
        <v>160</v>
      </c>
      <c r="M7" t="s">
        <v>239</v>
      </c>
      <c r="N7" s="4">
        <v>9</v>
      </c>
      <c r="O7" s="4">
        <v>4</v>
      </c>
      <c r="P7" s="4">
        <v>0</v>
      </c>
      <c r="Q7" s="4">
        <v>5</v>
      </c>
      <c r="R7" s="4">
        <f>SUM(H20+F21+H22+F23+H27+F28+H29+F30+H40)</f>
        <v>31</v>
      </c>
      <c r="S7" s="4">
        <f>SUM(F20+H21+F22+H23+F27+H28+F29+H30+F40)</f>
        <v>31</v>
      </c>
      <c r="T7" s="4">
        <f t="shared" si="0"/>
        <v>8</v>
      </c>
    </row>
    <row r="8" spans="1:20" x14ac:dyDescent="0.25">
      <c r="C8" s="1"/>
      <c r="M8" t="s">
        <v>255</v>
      </c>
      <c r="N8" s="4">
        <v>4</v>
      </c>
      <c r="O8" s="4">
        <v>1</v>
      </c>
      <c r="P8" s="4">
        <v>0</v>
      </c>
      <c r="Q8" s="4">
        <v>3</v>
      </c>
      <c r="R8" s="4">
        <f>SUM(F20+H21+F22+H23)</f>
        <v>8</v>
      </c>
      <c r="S8" s="4">
        <f>SUM(H20+F21+H22+F23)</f>
        <v>11</v>
      </c>
      <c r="T8" s="4">
        <f t="shared" si="0"/>
        <v>2</v>
      </c>
    </row>
    <row r="9" spans="1:20" x14ac:dyDescent="0.25">
      <c r="A9" s="15">
        <v>40978</v>
      </c>
      <c r="C9" t="s">
        <v>158</v>
      </c>
      <c r="D9" s="12" t="s">
        <v>4</v>
      </c>
      <c r="E9" t="s">
        <v>13</v>
      </c>
      <c r="F9" s="4">
        <v>5</v>
      </c>
      <c r="G9" s="12" t="s">
        <v>4</v>
      </c>
      <c r="H9" s="4">
        <v>2</v>
      </c>
      <c r="I9" s="4">
        <v>221</v>
      </c>
      <c r="J9" t="s">
        <v>242</v>
      </c>
      <c r="K9" t="s">
        <v>203</v>
      </c>
      <c r="M9" t="s">
        <v>13</v>
      </c>
      <c r="N9" s="4">
        <v>4</v>
      </c>
      <c r="O9" s="4">
        <v>1</v>
      </c>
      <c r="P9" s="4">
        <v>0</v>
      </c>
      <c r="Q9" s="4">
        <v>3</v>
      </c>
      <c r="R9" s="4">
        <f>SUM(F12+H11+H9+F10)</f>
        <v>9</v>
      </c>
      <c r="S9" s="4">
        <f>SUM(F9+H10+F11+H12)</f>
        <v>22</v>
      </c>
      <c r="T9" s="4">
        <f>O9*2</f>
        <v>2</v>
      </c>
    </row>
    <row r="10" spans="1:20" x14ac:dyDescent="0.25">
      <c r="A10" s="15">
        <v>40979</v>
      </c>
      <c r="C10" t="s">
        <v>13</v>
      </c>
      <c r="D10" s="12" t="s">
        <v>4</v>
      </c>
      <c r="E10" t="s">
        <v>158</v>
      </c>
      <c r="F10" s="4">
        <v>4</v>
      </c>
      <c r="G10" s="12" t="s">
        <v>4</v>
      </c>
      <c r="H10" s="4">
        <v>2</v>
      </c>
      <c r="I10" s="4">
        <v>95</v>
      </c>
      <c r="J10" t="s">
        <v>242</v>
      </c>
      <c r="K10" t="s">
        <v>203</v>
      </c>
      <c r="M10" t="s">
        <v>271</v>
      </c>
      <c r="N10" s="4">
        <v>3</v>
      </c>
      <c r="O10" s="4">
        <v>0</v>
      </c>
      <c r="P10" s="4">
        <v>0</v>
      </c>
      <c r="Q10" s="4">
        <v>3</v>
      </c>
      <c r="R10" s="4">
        <f>SUM(H4+F5+H6)</f>
        <v>5</v>
      </c>
      <c r="S10" s="4">
        <f>SUM(F4+H5+F6)</f>
        <v>28</v>
      </c>
      <c r="T10" s="4">
        <f>O10*2</f>
        <v>0</v>
      </c>
    </row>
    <row r="11" spans="1:20" x14ac:dyDescent="0.25">
      <c r="A11" s="15">
        <v>40982</v>
      </c>
      <c r="C11" t="s">
        <v>158</v>
      </c>
      <c r="D11" s="12" t="s">
        <v>4</v>
      </c>
      <c r="E11" t="s">
        <v>13</v>
      </c>
      <c r="F11" s="4">
        <v>4</v>
      </c>
      <c r="G11" s="12" t="s">
        <v>4</v>
      </c>
      <c r="H11" s="4">
        <v>0</v>
      </c>
      <c r="I11" s="4">
        <v>312</v>
      </c>
      <c r="J11" t="s">
        <v>266</v>
      </c>
      <c r="K11" t="s">
        <v>188</v>
      </c>
      <c r="M11" t="s">
        <v>48</v>
      </c>
      <c r="N11" s="4">
        <v>3</v>
      </c>
      <c r="O11" s="4">
        <v>0</v>
      </c>
      <c r="P11" s="4">
        <v>0</v>
      </c>
      <c r="Q11" s="4">
        <v>3</v>
      </c>
      <c r="R11" s="4">
        <f>SUM(H15+F16+H17)</f>
        <v>6</v>
      </c>
      <c r="S11" s="4">
        <f>SUM(F15+H16+F17)</f>
        <v>30</v>
      </c>
      <c r="T11" s="4">
        <f>O11*2</f>
        <v>0</v>
      </c>
    </row>
    <row r="12" spans="1:20" x14ac:dyDescent="0.25">
      <c r="A12" s="15">
        <v>40985</v>
      </c>
      <c r="C12" t="s">
        <v>13</v>
      </c>
      <c r="D12" s="12" t="s">
        <v>4</v>
      </c>
      <c r="E12" t="s">
        <v>158</v>
      </c>
      <c r="F12" s="4">
        <v>3</v>
      </c>
      <c r="G12" s="12" t="s">
        <v>4</v>
      </c>
      <c r="H12" s="4">
        <v>11</v>
      </c>
      <c r="I12" s="4">
        <v>154</v>
      </c>
      <c r="J12" t="s">
        <v>266</v>
      </c>
      <c r="K12" t="s">
        <v>188</v>
      </c>
      <c r="N12" s="4">
        <f>SUM(N4:N11)</f>
        <v>54</v>
      </c>
      <c r="O12" s="4">
        <f t="shared" ref="O12:T12" si="1">SUM(O4:O11)</f>
        <v>27</v>
      </c>
      <c r="P12" s="4">
        <f t="shared" si="1"/>
        <v>0</v>
      </c>
      <c r="Q12" s="4">
        <f t="shared" si="1"/>
        <v>27</v>
      </c>
      <c r="R12" s="4">
        <f t="shared" si="1"/>
        <v>224</v>
      </c>
      <c r="S12" s="4">
        <f t="shared" si="1"/>
        <v>224</v>
      </c>
      <c r="T12" s="4">
        <f t="shared" si="1"/>
        <v>54</v>
      </c>
    </row>
    <row r="13" spans="1:20" x14ac:dyDescent="0.25">
      <c r="C13" s="1" t="s">
        <v>272</v>
      </c>
      <c r="K13" s="5"/>
    </row>
    <row r="14" spans="1:20" x14ac:dyDescent="0.25">
      <c r="C14" s="1"/>
      <c r="K14" s="5"/>
    </row>
    <row r="15" spans="1:20" x14ac:dyDescent="0.25">
      <c r="A15" s="15">
        <v>40978</v>
      </c>
      <c r="C15" t="s">
        <v>183</v>
      </c>
      <c r="D15" s="12" t="s">
        <v>4</v>
      </c>
      <c r="E15" t="s">
        <v>48</v>
      </c>
      <c r="F15" s="4">
        <v>13</v>
      </c>
      <c r="G15" s="12" t="s">
        <v>4</v>
      </c>
      <c r="H15" s="4">
        <v>1</v>
      </c>
      <c r="I15" s="4">
        <v>184</v>
      </c>
      <c r="J15" t="s">
        <v>258</v>
      </c>
      <c r="K15" t="s">
        <v>261</v>
      </c>
      <c r="M15" s="1" t="s">
        <v>327</v>
      </c>
    </row>
    <row r="16" spans="1:20" x14ac:dyDescent="0.25">
      <c r="A16" s="15">
        <v>40980</v>
      </c>
      <c r="C16" t="s">
        <v>48</v>
      </c>
      <c r="D16" s="12" t="s">
        <v>4</v>
      </c>
      <c r="E16" t="s">
        <v>183</v>
      </c>
      <c r="F16" s="4">
        <v>2</v>
      </c>
      <c r="G16" s="12" t="s">
        <v>4</v>
      </c>
      <c r="H16" s="4">
        <v>8</v>
      </c>
      <c r="I16" s="4">
        <v>249</v>
      </c>
      <c r="J16" t="s">
        <v>273</v>
      </c>
      <c r="K16" t="s">
        <v>274</v>
      </c>
      <c r="M16" t="s">
        <v>328</v>
      </c>
      <c r="N16" s="12" t="s">
        <v>352</v>
      </c>
      <c r="O16" t="s">
        <v>61</v>
      </c>
      <c r="P16" t="s">
        <v>271</v>
      </c>
      <c r="Q16" s="4">
        <v>3</v>
      </c>
      <c r="R16" s="4">
        <v>0</v>
      </c>
    </row>
    <row r="17" spans="1:18" x14ac:dyDescent="0.25">
      <c r="A17" s="15">
        <v>40982</v>
      </c>
      <c r="C17" t="s">
        <v>183</v>
      </c>
      <c r="D17" s="12" t="s">
        <v>4</v>
      </c>
      <c r="E17" t="s">
        <v>48</v>
      </c>
      <c r="F17" s="4">
        <v>9</v>
      </c>
      <c r="G17" s="12" t="s">
        <v>4</v>
      </c>
      <c r="H17" s="4">
        <v>3</v>
      </c>
      <c r="I17" s="4">
        <v>175</v>
      </c>
      <c r="J17" t="s">
        <v>273</v>
      </c>
      <c r="K17" t="s">
        <v>274</v>
      </c>
      <c r="M17" t="s">
        <v>328</v>
      </c>
      <c r="N17" s="12" t="s">
        <v>352</v>
      </c>
      <c r="O17" t="s">
        <v>158</v>
      </c>
      <c r="P17" t="s">
        <v>13</v>
      </c>
      <c r="Q17" s="4">
        <v>3</v>
      </c>
      <c r="R17" s="4">
        <v>1</v>
      </c>
    </row>
    <row r="18" spans="1:18" x14ac:dyDescent="0.25">
      <c r="C18" s="1" t="s">
        <v>275</v>
      </c>
      <c r="K18" s="5"/>
      <c r="M18" t="s">
        <v>328</v>
      </c>
      <c r="N18" s="12" t="s">
        <v>352</v>
      </c>
      <c r="O18" t="s">
        <v>183</v>
      </c>
      <c r="P18" s="5" t="s">
        <v>48</v>
      </c>
      <c r="Q18" s="4">
        <v>3</v>
      </c>
      <c r="R18" s="4">
        <v>0</v>
      </c>
    </row>
    <row r="19" spans="1:18" x14ac:dyDescent="0.25">
      <c r="C19"/>
      <c r="K19" s="5"/>
      <c r="M19" t="s">
        <v>328</v>
      </c>
      <c r="N19" s="12" t="s">
        <v>352</v>
      </c>
      <c r="O19" t="s">
        <v>239</v>
      </c>
      <c r="P19" t="s">
        <v>255</v>
      </c>
      <c r="Q19" s="4">
        <v>3</v>
      </c>
      <c r="R19" s="4">
        <v>1</v>
      </c>
    </row>
    <row r="20" spans="1:18" x14ac:dyDescent="0.25">
      <c r="A20" s="15">
        <v>40978</v>
      </c>
      <c r="C20" t="s">
        <v>255</v>
      </c>
      <c r="D20" s="12" t="s">
        <v>4</v>
      </c>
      <c r="E20" t="s">
        <v>239</v>
      </c>
      <c r="F20" s="4">
        <v>4</v>
      </c>
      <c r="G20" s="12" t="s">
        <v>4</v>
      </c>
      <c r="H20" s="4">
        <v>3</v>
      </c>
      <c r="I20" s="4">
        <v>162</v>
      </c>
      <c r="J20" t="s">
        <v>231</v>
      </c>
      <c r="K20" t="s">
        <v>249</v>
      </c>
      <c r="M20" t="s">
        <v>330</v>
      </c>
      <c r="N20" s="12" t="s">
        <v>352</v>
      </c>
      <c r="O20" t="s">
        <v>61</v>
      </c>
      <c r="P20" t="s">
        <v>239</v>
      </c>
      <c r="Q20" s="4">
        <v>3</v>
      </c>
      <c r="R20" s="4">
        <v>1</v>
      </c>
    </row>
    <row r="21" spans="1:18" x14ac:dyDescent="0.25">
      <c r="A21" s="15">
        <v>40979</v>
      </c>
      <c r="C21" t="s">
        <v>239</v>
      </c>
      <c r="D21" s="12" t="s">
        <v>4</v>
      </c>
      <c r="E21" t="s">
        <v>255</v>
      </c>
      <c r="F21" s="4">
        <v>3</v>
      </c>
      <c r="G21" s="12" t="s">
        <v>4</v>
      </c>
      <c r="H21" s="4">
        <v>1</v>
      </c>
      <c r="I21" s="4">
        <v>214</v>
      </c>
      <c r="J21" t="s">
        <v>261</v>
      </c>
      <c r="K21" t="s">
        <v>231</v>
      </c>
      <c r="M21" t="s">
        <v>330</v>
      </c>
      <c r="N21" s="12" t="s">
        <v>352</v>
      </c>
      <c r="O21" t="s">
        <v>183</v>
      </c>
      <c r="P21" t="s">
        <v>158</v>
      </c>
      <c r="Q21" s="4">
        <v>3</v>
      </c>
      <c r="R21" s="4">
        <v>1</v>
      </c>
    </row>
    <row r="22" spans="1:18" x14ac:dyDescent="0.25">
      <c r="A22" s="15">
        <v>40982</v>
      </c>
      <c r="C22" t="s">
        <v>255</v>
      </c>
      <c r="D22" s="12" t="s">
        <v>4</v>
      </c>
      <c r="E22" t="s">
        <v>239</v>
      </c>
      <c r="F22" s="4">
        <v>2</v>
      </c>
      <c r="G22" s="12" t="s">
        <v>4</v>
      </c>
      <c r="H22" s="4">
        <v>3</v>
      </c>
      <c r="I22" s="4">
        <v>225</v>
      </c>
      <c r="J22" t="s">
        <v>17</v>
      </c>
      <c r="K22" t="s">
        <v>70</v>
      </c>
      <c r="M22" t="s">
        <v>331</v>
      </c>
      <c r="N22" s="12" t="s">
        <v>352</v>
      </c>
      <c r="O22" t="s">
        <v>158</v>
      </c>
      <c r="P22" t="s">
        <v>239</v>
      </c>
      <c r="Q22" s="12">
        <v>1</v>
      </c>
      <c r="R22" s="4">
        <v>0</v>
      </c>
    </row>
    <row r="23" spans="1:18" x14ac:dyDescent="0.25">
      <c r="A23" s="15">
        <v>40985</v>
      </c>
      <c r="C23" t="s">
        <v>239</v>
      </c>
      <c r="D23" s="12" t="s">
        <v>4</v>
      </c>
      <c r="E23" t="s">
        <v>255</v>
      </c>
      <c r="F23" s="4">
        <v>2</v>
      </c>
      <c r="G23" s="12" t="s">
        <v>4</v>
      </c>
      <c r="H23" s="4">
        <v>1</v>
      </c>
      <c r="I23" s="4">
        <v>338</v>
      </c>
      <c r="J23" t="s">
        <v>17</v>
      </c>
      <c r="K23" t="s">
        <v>70</v>
      </c>
      <c r="M23" t="s">
        <v>332</v>
      </c>
      <c r="N23" s="12" t="s">
        <v>352</v>
      </c>
      <c r="O23" t="s">
        <v>61</v>
      </c>
      <c r="P23" t="s">
        <v>183</v>
      </c>
      <c r="Q23" s="4">
        <v>3</v>
      </c>
      <c r="R23" s="4">
        <v>1</v>
      </c>
    </row>
    <row r="24" spans="1:18" x14ac:dyDescent="0.25">
      <c r="C24" s="1" t="s">
        <v>260</v>
      </c>
      <c r="G24" s="4" t="s">
        <v>186</v>
      </c>
      <c r="M24" t="s">
        <v>333</v>
      </c>
      <c r="Q24" s="4">
        <f>SUM(Q16:Q23)</f>
        <v>22</v>
      </c>
      <c r="R24" s="4">
        <f>SUM(R16:R23)</f>
        <v>5</v>
      </c>
    </row>
    <row r="25" spans="1:18" x14ac:dyDescent="0.25">
      <c r="C25" s="1"/>
    </row>
    <row r="26" spans="1:18" x14ac:dyDescent="0.25">
      <c r="A26" s="14" t="s">
        <v>97</v>
      </c>
      <c r="C26"/>
    </row>
    <row r="27" spans="1:18" x14ac:dyDescent="0.25">
      <c r="A27" s="15">
        <v>40992</v>
      </c>
      <c r="C27" t="s">
        <v>61</v>
      </c>
      <c r="D27" s="12" t="s">
        <v>4</v>
      </c>
      <c r="E27" t="s">
        <v>239</v>
      </c>
      <c r="F27" s="4">
        <v>4</v>
      </c>
      <c r="G27" s="4" t="s">
        <v>4</v>
      </c>
      <c r="H27" s="4">
        <v>3</v>
      </c>
      <c r="I27" s="4">
        <v>162</v>
      </c>
      <c r="J27" t="s">
        <v>17</v>
      </c>
      <c r="K27" t="s">
        <v>70</v>
      </c>
    </row>
    <row r="28" spans="1:18" x14ac:dyDescent="0.25">
      <c r="A28" s="15">
        <v>40994</v>
      </c>
      <c r="C28" t="s">
        <v>239</v>
      </c>
      <c r="D28" s="12" t="s">
        <v>4</v>
      </c>
      <c r="E28" t="s">
        <v>61</v>
      </c>
      <c r="F28" s="4">
        <v>4</v>
      </c>
      <c r="G28" s="4" t="s">
        <v>4</v>
      </c>
      <c r="H28" s="4">
        <v>3</v>
      </c>
      <c r="I28" s="4">
        <v>248</v>
      </c>
      <c r="J28" t="s">
        <v>261</v>
      </c>
      <c r="K28" s="11" t="s">
        <v>262</v>
      </c>
    </row>
    <row r="29" spans="1:18" x14ac:dyDescent="0.25">
      <c r="A29" s="15">
        <v>40996</v>
      </c>
      <c r="C29" t="s">
        <v>61</v>
      </c>
      <c r="D29" s="12" t="s">
        <v>4</v>
      </c>
      <c r="E29" t="s">
        <v>239</v>
      </c>
      <c r="F29" s="4">
        <v>5</v>
      </c>
      <c r="G29" s="4" t="s">
        <v>4</v>
      </c>
      <c r="H29" s="4">
        <v>4</v>
      </c>
      <c r="I29" s="4">
        <v>122</v>
      </c>
      <c r="J29" t="s">
        <v>17</v>
      </c>
      <c r="K29" t="s">
        <v>70</v>
      </c>
    </row>
    <row r="30" spans="1:18" x14ac:dyDescent="0.25">
      <c r="A30" s="15">
        <v>40999</v>
      </c>
      <c r="C30" t="s">
        <v>239</v>
      </c>
      <c r="D30" s="12" t="s">
        <v>4</v>
      </c>
      <c r="E30" t="s">
        <v>61</v>
      </c>
      <c r="F30" s="4">
        <v>5</v>
      </c>
      <c r="G30" s="4" t="s">
        <v>4</v>
      </c>
      <c r="H30" s="4">
        <v>6</v>
      </c>
      <c r="I30" s="4">
        <v>494</v>
      </c>
      <c r="J30" t="s">
        <v>17</v>
      </c>
      <c r="K30" t="s">
        <v>70</v>
      </c>
    </row>
    <row r="31" spans="1:18" x14ac:dyDescent="0.25">
      <c r="C31" s="1" t="s">
        <v>122</v>
      </c>
      <c r="K31" s="5"/>
    </row>
    <row r="33" spans="1:11" x14ac:dyDescent="0.25">
      <c r="A33" s="15">
        <v>40992</v>
      </c>
      <c r="C33" t="s">
        <v>158</v>
      </c>
      <c r="D33" s="4" t="s">
        <v>4</v>
      </c>
      <c r="E33" t="s">
        <v>183</v>
      </c>
      <c r="F33" s="4">
        <v>2</v>
      </c>
      <c r="G33" s="4" t="s">
        <v>4</v>
      </c>
      <c r="H33" s="4">
        <v>4</v>
      </c>
      <c r="I33" s="4">
        <v>378</v>
      </c>
      <c r="J33" t="s">
        <v>231</v>
      </c>
      <c r="K33" t="s">
        <v>249</v>
      </c>
    </row>
    <row r="34" spans="1:11" x14ac:dyDescent="0.25">
      <c r="A34" s="15">
        <v>40994</v>
      </c>
      <c r="C34" t="s">
        <v>183</v>
      </c>
      <c r="D34" s="4" t="s">
        <v>4</v>
      </c>
      <c r="E34" t="s">
        <v>158</v>
      </c>
      <c r="F34" s="4">
        <v>8</v>
      </c>
      <c r="G34" s="4" t="s">
        <v>4</v>
      </c>
      <c r="H34" s="4">
        <v>2</v>
      </c>
      <c r="I34" s="4">
        <v>328</v>
      </c>
      <c r="J34" t="s">
        <v>242</v>
      </c>
      <c r="K34" t="s">
        <v>203</v>
      </c>
    </row>
    <row r="35" spans="1:11" x14ac:dyDescent="0.25">
      <c r="A35" s="15">
        <v>40996</v>
      </c>
      <c r="C35" t="s">
        <v>158</v>
      </c>
      <c r="D35" s="4" t="s">
        <v>4</v>
      </c>
      <c r="E35" t="s">
        <v>183</v>
      </c>
      <c r="F35" s="4">
        <v>4</v>
      </c>
      <c r="G35" s="4" t="s">
        <v>4</v>
      </c>
      <c r="H35" s="4">
        <v>3</v>
      </c>
      <c r="I35" s="4">
        <v>443</v>
      </c>
      <c r="J35" t="s">
        <v>242</v>
      </c>
      <c r="K35" t="s">
        <v>203</v>
      </c>
    </row>
    <row r="36" spans="1:11" x14ac:dyDescent="0.25">
      <c r="A36" s="15">
        <v>41000</v>
      </c>
      <c r="C36" t="s">
        <v>183</v>
      </c>
      <c r="D36" s="4" t="s">
        <v>4</v>
      </c>
      <c r="E36" t="s">
        <v>158</v>
      </c>
      <c r="F36" s="4">
        <v>7</v>
      </c>
      <c r="G36" s="4" t="s">
        <v>4</v>
      </c>
      <c r="H36" s="4">
        <v>2</v>
      </c>
      <c r="I36" s="4">
        <v>369</v>
      </c>
      <c r="J36" t="s">
        <v>231</v>
      </c>
      <c r="K36" t="s">
        <v>249</v>
      </c>
    </row>
    <row r="37" spans="1:11" x14ac:dyDescent="0.25">
      <c r="C37" s="3" t="s">
        <v>263</v>
      </c>
    </row>
    <row r="38" spans="1:11" x14ac:dyDescent="0.25">
      <c r="C38" s="3"/>
    </row>
    <row r="39" spans="1:11" x14ac:dyDescent="0.25">
      <c r="A39" s="14" t="s">
        <v>28</v>
      </c>
    </row>
    <row r="40" spans="1:11" x14ac:dyDescent="0.25">
      <c r="A40" s="15">
        <v>41005</v>
      </c>
      <c r="C40" t="s">
        <v>158</v>
      </c>
      <c r="D40" s="12" t="s">
        <v>4</v>
      </c>
      <c r="E40" t="s">
        <v>239</v>
      </c>
      <c r="F40" s="4">
        <v>5</v>
      </c>
      <c r="G40" s="12" t="s">
        <v>4</v>
      </c>
      <c r="H40" s="4">
        <v>4</v>
      </c>
      <c r="I40" s="4">
        <v>656</v>
      </c>
      <c r="J40" t="s">
        <v>242</v>
      </c>
      <c r="K40" t="s">
        <v>203</v>
      </c>
    </row>
    <row r="41" spans="1:11" x14ac:dyDescent="0.25">
      <c r="C41" s="1" t="s">
        <v>194</v>
      </c>
      <c r="D41" s="12"/>
      <c r="K41" s="5"/>
    </row>
    <row r="42" spans="1:11" x14ac:dyDescent="0.25">
      <c r="C42" s="1"/>
      <c r="D42" s="12"/>
      <c r="K42" s="5"/>
    </row>
    <row r="43" spans="1:11" x14ac:dyDescent="0.25">
      <c r="A43" s="14" t="s">
        <v>100</v>
      </c>
      <c r="C43"/>
      <c r="D43" s="12"/>
      <c r="K43" s="5"/>
    </row>
    <row r="44" spans="1:11" x14ac:dyDescent="0.25">
      <c r="A44" s="15">
        <v>41006</v>
      </c>
      <c r="C44" t="s">
        <v>61</v>
      </c>
      <c r="D44" s="12" t="s">
        <v>4</v>
      </c>
      <c r="E44" t="s">
        <v>183</v>
      </c>
      <c r="F44" s="4">
        <v>4</v>
      </c>
      <c r="G44" s="4" t="s">
        <v>4</v>
      </c>
      <c r="H44" s="4">
        <v>5</v>
      </c>
      <c r="I44" s="4">
        <v>540</v>
      </c>
      <c r="J44" t="s">
        <v>17</v>
      </c>
      <c r="K44" t="s">
        <v>70</v>
      </c>
    </row>
    <row r="45" spans="1:11" x14ac:dyDescent="0.25">
      <c r="A45" s="15">
        <v>41007</v>
      </c>
      <c r="C45" t="s">
        <v>183</v>
      </c>
      <c r="D45" s="12" t="s">
        <v>4</v>
      </c>
      <c r="E45" t="s">
        <v>61</v>
      </c>
      <c r="F45" s="4">
        <v>4</v>
      </c>
      <c r="G45" s="4" t="s">
        <v>4</v>
      </c>
      <c r="H45" s="4">
        <v>5</v>
      </c>
      <c r="I45" s="4">
        <v>425</v>
      </c>
      <c r="J45" t="s">
        <v>231</v>
      </c>
      <c r="K45" t="s">
        <v>249</v>
      </c>
    </row>
    <row r="46" spans="1:11" x14ac:dyDescent="0.25">
      <c r="A46" s="15">
        <v>41010</v>
      </c>
      <c r="C46" t="s">
        <v>61</v>
      </c>
      <c r="D46" s="12" t="s">
        <v>4</v>
      </c>
      <c r="E46" t="s">
        <v>183</v>
      </c>
      <c r="F46" s="4">
        <v>5</v>
      </c>
      <c r="G46" s="4" t="s">
        <v>4</v>
      </c>
      <c r="H46" s="4">
        <v>0</v>
      </c>
      <c r="I46" s="4">
        <v>416</v>
      </c>
      <c r="J46" t="s">
        <v>231</v>
      </c>
      <c r="K46" t="s">
        <v>249</v>
      </c>
    </row>
    <row r="47" spans="1:11" x14ac:dyDescent="0.25">
      <c r="A47" s="15">
        <v>41011</v>
      </c>
      <c r="C47" t="s">
        <v>183</v>
      </c>
      <c r="D47" s="12" t="s">
        <v>4</v>
      </c>
      <c r="E47" t="s">
        <v>61</v>
      </c>
      <c r="F47" s="4">
        <v>3</v>
      </c>
      <c r="G47" s="4" t="s">
        <v>4</v>
      </c>
      <c r="H47" s="4">
        <v>4</v>
      </c>
      <c r="I47" s="4">
        <v>420</v>
      </c>
      <c r="J47" t="s">
        <v>17</v>
      </c>
      <c r="K47" t="s">
        <v>70</v>
      </c>
    </row>
    <row r="48" spans="1:11" x14ac:dyDescent="0.25">
      <c r="C48" s="3" t="s">
        <v>284</v>
      </c>
    </row>
    <row r="49" spans="3:11" x14ac:dyDescent="0.25">
      <c r="C49"/>
      <c r="D49" s="12"/>
      <c r="K49" s="5"/>
    </row>
    <row r="50" spans="3:11" x14ac:dyDescent="0.25">
      <c r="C50"/>
      <c r="J50" s="1" t="s">
        <v>103</v>
      </c>
      <c r="K50" s="5"/>
    </row>
    <row r="51" spans="3:11" x14ac:dyDescent="0.25">
      <c r="C51"/>
      <c r="J51" t="s">
        <v>266</v>
      </c>
      <c r="K51" s="4">
        <v>2</v>
      </c>
    </row>
    <row r="52" spans="3:11" x14ac:dyDescent="0.25">
      <c r="C52" s="3"/>
      <c r="J52" t="s">
        <v>17</v>
      </c>
      <c r="K52" s="4">
        <v>8</v>
      </c>
    </row>
    <row r="53" spans="3:11" x14ac:dyDescent="0.25">
      <c r="J53" t="s">
        <v>70</v>
      </c>
      <c r="K53" s="4">
        <v>8</v>
      </c>
    </row>
    <row r="54" spans="3:11" x14ac:dyDescent="0.25">
      <c r="C54"/>
      <c r="J54" t="s">
        <v>273</v>
      </c>
      <c r="K54" s="4">
        <v>2</v>
      </c>
    </row>
    <row r="55" spans="3:11" x14ac:dyDescent="0.25">
      <c r="C55"/>
      <c r="J55" t="s">
        <v>242</v>
      </c>
      <c r="K55" s="4">
        <v>5</v>
      </c>
    </row>
    <row r="56" spans="3:11" x14ac:dyDescent="0.25">
      <c r="C56"/>
      <c r="J56" t="s">
        <v>258</v>
      </c>
      <c r="K56" s="4">
        <v>1</v>
      </c>
    </row>
    <row r="57" spans="3:11" x14ac:dyDescent="0.25">
      <c r="C57"/>
      <c r="J57" t="s">
        <v>261</v>
      </c>
      <c r="K57" s="4">
        <v>3</v>
      </c>
    </row>
    <row r="58" spans="3:11" x14ac:dyDescent="0.25">
      <c r="C58" s="3"/>
      <c r="J58" t="s">
        <v>231</v>
      </c>
      <c r="K58" s="4">
        <v>6</v>
      </c>
    </row>
    <row r="59" spans="3:11" x14ac:dyDescent="0.25">
      <c r="J59" t="s">
        <v>188</v>
      </c>
      <c r="K59" s="4">
        <v>2</v>
      </c>
    </row>
    <row r="60" spans="3:11" x14ac:dyDescent="0.25">
      <c r="C60"/>
      <c r="J60" t="s">
        <v>23</v>
      </c>
      <c r="K60" s="4">
        <v>2</v>
      </c>
    </row>
    <row r="61" spans="3:11" x14ac:dyDescent="0.25">
      <c r="C61"/>
      <c r="J61" t="s">
        <v>249</v>
      </c>
      <c r="K61" s="4">
        <v>5</v>
      </c>
    </row>
    <row r="62" spans="3:11" x14ac:dyDescent="0.25">
      <c r="C62"/>
      <c r="J62" t="s">
        <v>203</v>
      </c>
      <c r="K62" s="4">
        <v>5</v>
      </c>
    </row>
    <row r="63" spans="3:11" x14ac:dyDescent="0.25">
      <c r="C63"/>
      <c r="J63" s="11" t="s">
        <v>262</v>
      </c>
      <c r="K63" s="4">
        <v>1</v>
      </c>
    </row>
    <row r="64" spans="3:11" x14ac:dyDescent="0.25">
      <c r="C64" s="3"/>
      <c r="J64" t="s">
        <v>274</v>
      </c>
      <c r="K64" s="4">
        <v>2</v>
      </c>
    </row>
    <row r="65" spans="3:11" x14ac:dyDescent="0.25">
      <c r="C65"/>
      <c r="J65" t="s">
        <v>254</v>
      </c>
      <c r="K65" s="4">
        <v>2</v>
      </c>
    </row>
    <row r="66" spans="3:11" x14ac:dyDescent="0.25">
      <c r="J66" t="s">
        <v>223</v>
      </c>
      <c r="K66" s="4">
        <f>SUM(K51:K65)</f>
        <v>54</v>
      </c>
    </row>
  </sheetData>
  <sortState xmlns:xlrd2="http://schemas.microsoft.com/office/spreadsheetml/2017/richdata2" ref="M9:T11">
    <sortCondition descending="1" ref="T11"/>
  </sortState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&amp;LSalibandyliitto&amp;CNaisten Salibandyliigan play offs ottelut kaudella 2011-12&amp;R12.4.2012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8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40614</v>
      </c>
      <c r="C4" t="s">
        <v>61</v>
      </c>
      <c r="D4" s="4" t="s">
        <v>4</v>
      </c>
      <c r="E4" s="5" t="s">
        <v>212</v>
      </c>
      <c r="F4" s="4">
        <v>15</v>
      </c>
      <c r="G4" s="4" t="s">
        <v>4</v>
      </c>
      <c r="H4" s="4">
        <v>0</v>
      </c>
      <c r="I4" s="4">
        <v>90</v>
      </c>
      <c r="J4" t="s">
        <v>256</v>
      </c>
      <c r="K4" s="5" t="s">
        <v>23</v>
      </c>
      <c r="M4" t="s">
        <v>61</v>
      </c>
      <c r="N4" s="4">
        <v>12</v>
      </c>
      <c r="O4" s="4">
        <v>9</v>
      </c>
      <c r="P4" s="4">
        <v>0</v>
      </c>
      <c r="Q4" s="4">
        <v>3</v>
      </c>
      <c r="R4" s="4">
        <f>SUM(F4+H5+F6+F28+H29+F30+H31+F44+H45+F46+H47+F48)</f>
        <v>62</v>
      </c>
      <c r="S4" s="4">
        <f>SUM(H4+F5+H6+H28+F29+H30+F31+H44+F45+H46++F47+H48)</f>
        <v>30</v>
      </c>
      <c r="T4" s="4">
        <f>O4*2</f>
        <v>18</v>
      </c>
    </row>
    <row r="5" spans="1:20" x14ac:dyDescent="0.25">
      <c r="A5" s="15">
        <v>40615</v>
      </c>
      <c r="C5" s="5" t="s">
        <v>212</v>
      </c>
      <c r="D5" s="4" t="s">
        <v>4</v>
      </c>
      <c r="E5" t="s">
        <v>61</v>
      </c>
      <c r="F5" s="4">
        <v>3</v>
      </c>
      <c r="G5" s="4" t="s">
        <v>4</v>
      </c>
      <c r="H5" s="4">
        <v>7</v>
      </c>
      <c r="I5" s="4">
        <v>79</v>
      </c>
      <c r="J5" t="s">
        <v>258</v>
      </c>
      <c r="K5" t="s">
        <v>23</v>
      </c>
      <c r="M5" s="5" t="s">
        <v>158</v>
      </c>
      <c r="N5" s="4">
        <v>11</v>
      </c>
      <c r="O5" s="4">
        <v>8</v>
      </c>
      <c r="P5" s="4">
        <v>0</v>
      </c>
      <c r="Q5" s="4">
        <v>3</v>
      </c>
      <c r="R5" s="4">
        <f>SUM(F9+H10+F11+F34+H35+F36+H44+F45+H46+F47+H48)</f>
        <v>45</v>
      </c>
      <c r="S5" s="4">
        <f>SUM(H9+F10+H11+H34+F35+H36+F44+H45+F46+H47+F48)</f>
        <v>31</v>
      </c>
      <c r="T5" s="4">
        <f t="shared" ref="T5:T10" si="0">O5*2</f>
        <v>16</v>
      </c>
    </row>
    <row r="6" spans="1:20" x14ac:dyDescent="0.25">
      <c r="A6" s="15">
        <v>40617</v>
      </c>
      <c r="C6" t="s">
        <v>61</v>
      </c>
      <c r="D6" s="4" t="s">
        <v>4</v>
      </c>
      <c r="E6" s="5" t="s">
        <v>212</v>
      </c>
      <c r="F6" s="4">
        <v>8</v>
      </c>
      <c r="G6" s="4" t="s">
        <v>4</v>
      </c>
      <c r="H6" s="4">
        <v>4</v>
      </c>
      <c r="I6" s="4">
        <v>81</v>
      </c>
      <c r="J6" t="s">
        <v>256</v>
      </c>
      <c r="K6" s="5" t="s">
        <v>254</v>
      </c>
      <c r="M6" s="5" t="s">
        <v>183</v>
      </c>
      <c r="N6" s="4">
        <v>8</v>
      </c>
      <c r="O6" s="4">
        <v>4</v>
      </c>
      <c r="P6" s="4">
        <v>0</v>
      </c>
      <c r="Q6" s="4">
        <v>4</v>
      </c>
      <c r="R6" s="4">
        <f>SUM(F14+H15+F16+H17+H34+F35+H36+F40)</f>
        <v>28</v>
      </c>
      <c r="S6" s="4">
        <f>SUM(H14+F15+H16+F17+F34+H35+F36+H40)</f>
        <v>24</v>
      </c>
      <c r="T6" s="4">
        <f t="shared" si="0"/>
        <v>8</v>
      </c>
    </row>
    <row r="7" spans="1:20" x14ac:dyDescent="0.25">
      <c r="C7" s="1" t="s">
        <v>160</v>
      </c>
      <c r="M7" s="5" t="s">
        <v>255</v>
      </c>
      <c r="N7" s="4">
        <v>10</v>
      </c>
      <c r="O7" s="4">
        <v>4</v>
      </c>
      <c r="P7" s="4">
        <v>0</v>
      </c>
      <c r="Q7" s="4">
        <v>6</v>
      </c>
      <c r="R7" s="4">
        <f>SUM(F20+H21+F22+H23+F24+H28+F29+H30+F31+H40)</f>
        <v>31</v>
      </c>
      <c r="S7" s="4">
        <f>SUM(H20+F21+H22+F23+H24+F28+H29+F30+H31+F40)</f>
        <v>40</v>
      </c>
      <c r="T7" s="4">
        <f t="shared" si="0"/>
        <v>8</v>
      </c>
    </row>
    <row r="8" spans="1:20" x14ac:dyDescent="0.25">
      <c r="A8" s="14"/>
      <c r="M8" s="5" t="s">
        <v>48</v>
      </c>
      <c r="N8" s="4">
        <v>5</v>
      </c>
      <c r="O8" s="4">
        <v>2</v>
      </c>
      <c r="P8" s="4">
        <v>0</v>
      </c>
      <c r="Q8" s="4">
        <v>3</v>
      </c>
      <c r="R8" s="4">
        <f>SUM(H20+F21+H22+F23+H24)</f>
        <v>20</v>
      </c>
      <c r="S8" s="4">
        <f>SUM(F20+H21+F22+H23+F24)</f>
        <v>18</v>
      </c>
      <c r="T8" s="4">
        <f t="shared" si="0"/>
        <v>4</v>
      </c>
    </row>
    <row r="9" spans="1:20" x14ac:dyDescent="0.25">
      <c r="A9" s="15">
        <v>40614</v>
      </c>
      <c r="C9" s="5" t="s">
        <v>158</v>
      </c>
      <c r="D9" s="4" t="s">
        <v>4</v>
      </c>
      <c r="E9" s="5" t="s">
        <v>13</v>
      </c>
      <c r="F9" s="4">
        <v>6</v>
      </c>
      <c r="G9" s="4" t="s">
        <v>4</v>
      </c>
      <c r="H9" s="4">
        <v>3</v>
      </c>
      <c r="I9" s="4">
        <v>240</v>
      </c>
      <c r="J9" t="s">
        <v>231</v>
      </c>
      <c r="K9" s="5" t="s">
        <v>249</v>
      </c>
      <c r="M9" s="5" t="s">
        <v>239</v>
      </c>
      <c r="N9" s="4">
        <v>4</v>
      </c>
      <c r="O9" s="4">
        <v>1</v>
      </c>
      <c r="P9" s="4">
        <v>0</v>
      </c>
      <c r="Q9" s="4">
        <v>3</v>
      </c>
      <c r="R9" s="4">
        <f>SUM(H14+F15+H16+F17)</f>
        <v>8</v>
      </c>
      <c r="S9" s="4">
        <f>SUM(F14+H15+F16+H17)</f>
        <v>15</v>
      </c>
      <c r="T9" s="4">
        <f t="shared" si="0"/>
        <v>2</v>
      </c>
    </row>
    <row r="10" spans="1:20" x14ac:dyDescent="0.25">
      <c r="A10" s="15">
        <v>40615</v>
      </c>
      <c r="C10" s="5" t="s">
        <v>13</v>
      </c>
      <c r="D10" s="4" t="s">
        <v>4</v>
      </c>
      <c r="E10" s="5" t="s">
        <v>158</v>
      </c>
      <c r="F10" s="4">
        <v>1</v>
      </c>
      <c r="G10" s="4" t="s">
        <v>4</v>
      </c>
      <c r="H10" s="4">
        <v>6</v>
      </c>
      <c r="I10" s="4">
        <v>154</v>
      </c>
      <c r="J10" t="s">
        <v>266</v>
      </c>
      <c r="K10" s="5" t="s">
        <v>188</v>
      </c>
      <c r="M10" s="5" t="s">
        <v>13</v>
      </c>
      <c r="N10" s="4">
        <v>3</v>
      </c>
      <c r="O10" s="4">
        <v>0</v>
      </c>
      <c r="P10" s="4">
        <v>0</v>
      </c>
      <c r="Q10" s="4">
        <v>3</v>
      </c>
      <c r="R10" s="4">
        <f>SUM(H9+F10+H11)</f>
        <v>6</v>
      </c>
      <c r="S10" s="4">
        <f>SUM(F9+H10+F11)</f>
        <v>19</v>
      </c>
      <c r="T10" s="4">
        <f t="shared" si="0"/>
        <v>0</v>
      </c>
    </row>
    <row r="11" spans="1:20" x14ac:dyDescent="0.25">
      <c r="A11" s="15">
        <v>40618</v>
      </c>
      <c r="C11" s="5" t="s">
        <v>158</v>
      </c>
      <c r="D11" s="4" t="s">
        <v>4</v>
      </c>
      <c r="E11" s="5" t="s">
        <v>13</v>
      </c>
      <c r="F11" s="4">
        <v>7</v>
      </c>
      <c r="G11" s="4" t="s">
        <v>4</v>
      </c>
      <c r="H11" s="4">
        <v>2</v>
      </c>
      <c r="I11" s="4">
        <v>331</v>
      </c>
      <c r="J11" t="s">
        <v>17</v>
      </c>
      <c r="K11" s="5" t="s">
        <v>188</v>
      </c>
      <c r="M11" s="5" t="s">
        <v>212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7</v>
      </c>
      <c r="S11" s="4">
        <f>SUM(F4+H5+F6)</f>
        <v>30</v>
      </c>
      <c r="T11" s="4">
        <f>O11*2</f>
        <v>0</v>
      </c>
    </row>
    <row r="12" spans="1:20" x14ac:dyDescent="0.25">
      <c r="C12" s="1" t="s">
        <v>197</v>
      </c>
      <c r="K12" s="5"/>
      <c r="N12" s="4">
        <f>SUM(N4:N11)</f>
        <v>56</v>
      </c>
      <c r="O12" s="4">
        <f t="shared" ref="O12:T12" si="1">SUM(O4:O11)</f>
        <v>28</v>
      </c>
      <c r="P12" s="4">
        <f t="shared" si="1"/>
        <v>0</v>
      </c>
      <c r="Q12" s="4">
        <f t="shared" si="1"/>
        <v>28</v>
      </c>
      <c r="R12" s="4">
        <f t="shared" si="1"/>
        <v>207</v>
      </c>
      <c r="S12" s="4">
        <f t="shared" si="1"/>
        <v>207</v>
      </c>
      <c r="T12" s="4">
        <f t="shared" si="1"/>
        <v>56</v>
      </c>
    </row>
    <row r="13" spans="1:20" x14ac:dyDescent="0.25">
      <c r="K13" s="5"/>
    </row>
    <row r="14" spans="1:20" x14ac:dyDescent="0.25">
      <c r="A14" s="15">
        <v>40614</v>
      </c>
      <c r="C14" s="5" t="s">
        <v>183</v>
      </c>
      <c r="D14" s="4" t="s">
        <v>4</v>
      </c>
      <c r="E14" s="5" t="s">
        <v>239</v>
      </c>
      <c r="F14" s="4">
        <v>2</v>
      </c>
      <c r="G14" s="4" t="s">
        <v>4</v>
      </c>
      <c r="H14" s="4">
        <v>3</v>
      </c>
      <c r="I14" s="4">
        <v>149</v>
      </c>
      <c r="J14" t="s">
        <v>17</v>
      </c>
      <c r="K14" s="11" t="s">
        <v>270</v>
      </c>
    </row>
    <row r="15" spans="1:20" x14ac:dyDescent="0.25">
      <c r="A15" s="15">
        <v>40615</v>
      </c>
      <c r="C15" s="5" t="s">
        <v>239</v>
      </c>
      <c r="D15" s="4" t="s">
        <v>4</v>
      </c>
      <c r="E15" s="5" t="s">
        <v>183</v>
      </c>
      <c r="F15" s="4">
        <v>3</v>
      </c>
      <c r="G15" s="4" t="s">
        <v>4</v>
      </c>
      <c r="H15" s="4">
        <v>4</v>
      </c>
      <c r="I15" s="4">
        <v>428</v>
      </c>
      <c r="J15" t="s">
        <v>70</v>
      </c>
      <c r="K15" s="5" t="s">
        <v>264</v>
      </c>
      <c r="M15" s="1" t="s">
        <v>327</v>
      </c>
    </row>
    <row r="16" spans="1:20" x14ac:dyDescent="0.25">
      <c r="A16" s="15">
        <v>40618</v>
      </c>
      <c r="C16" s="5" t="s">
        <v>183</v>
      </c>
      <c r="D16" s="4" t="s">
        <v>4</v>
      </c>
      <c r="E16" s="5" t="s">
        <v>239</v>
      </c>
      <c r="F16" s="4">
        <v>5</v>
      </c>
      <c r="G16" s="4" t="s">
        <v>4</v>
      </c>
      <c r="H16" s="4">
        <v>1</v>
      </c>
      <c r="I16" s="4">
        <v>157</v>
      </c>
      <c r="J16" t="s">
        <v>261</v>
      </c>
      <c r="K16" s="5" t="s">
        <v>262</v>
      </c>
      <c r="L16" s="5"/>
      <c r="M16" t="s">
        <v>328</v>
      </c>
      <c r="N16" s="12" t="s">
        <v>351</v>
      </c>
      <c r="O16" t="s">
        <v>61</v>
      </c>
      <c r="P16" s="5" t="s">
        <v>212</v>
      </c>
      <c r="Q16" s="4">
        <v>3</v>
      </c>
      <c r="R16" s="4">
        <v>0</v>
      </c>
    </row>
    <row r="17" spans="1:18" x14ac:dyDescent="0.25">
      <c r="A17" s="15">
        <v>40621</v>
      </c>
      <c r="C17" s="5" t="s">
        <v>239</v>
      </c>
      <c r="D17" s="4" t="s">
        <v>4</v>
      </c>
      <c r="E17" s="5" t="s">
        <v>183</v>
      </c>
      <c r="F17" s="4">
        <v>1</v>
      </c>
      <c r="G17" s="4" t="s">
        <v>4</v>
      </c>
      <c r="H17" s="4">
        <v>4</v>
      </c>
      <c r="I17" s="4">
        <v>204</v>
      </c>
      <c r="J17" t="s">
        <v>17</v>
      </c>
      <c r="K17" t="s">
        <v>70</v>
      </c>
      <c r="L17" s="5"/>
      <c r="M17" t="s">
        <v>328</v>
      </c>
      <c r="N17" s="12" t="s">
        <v>351</v>
      </c>
      <c r="O17" s="5" t="s">
        <v>158</v>
      </c>
      <c r="P17" s="5" t="s">
        <v>13</v>
      </c>
      <c r="Q17" s="4">
        <v>3</v>
      </c>
      <c r="R17" s="4">
        <v>0</v>
      </c>
    </row>
    <row r="18" spans="1:18" x14ac:dyDescent="0.25">
      <c r="C18" s="1" t="s">
        <v>259</v>
      </c>
      <c r="K18" s="5"/>
      <c r="M18" t="s">
        <v>328</v>
      </c>
      <c r="N18" s="12" t="s">
        <v>351</v>
      </c>
      <c r="O18" s="5" t="s">
        <v>183</v>
      </c>
      <c r="P18" s="5" t="s">
        <v>239</v>
      </c>
      <c r="Q18" s="4">
        <v>3</v>
      </c>
      <c r="R18" s="4">
        <v>1</v>
      </c>
    </row>
    <row r="19" spans="1:18" x14ac:dyDescent="0.25">
      <c r="C19"/>
      <c r="K19" s="5"/>
      <c r="M19" t="s">
        <v>328</v>
      </c>
      <c r="N19" s="12" t="s">
        <v>351</v>
      </c>
      <c r="O19" s="5" t="s">
        <v>255</v>
      </c>
      <c r="P19" s="5" t="s">
        <v>48</v>
      </c>
      <c r="Q19" s="4">
        <v>3</v>
      </c>
      <c r="R19" s="4">
        <v>2</v>
      </c>
    </row>
    <row r="20" spans="1:18" x14ac:dyDescent="0.25">
      <c r="A20" s="15">
        <v>40614</v>
      </c>
      <c r="C20" s="5" t="s">
        <v>255</v>
      </c>
      <c r="D20" s="4" t="s">
        <v>4</v>
      </c>
      <c r="E20" s="5" t="s">
        <v>48</v>
      </c>
      <c r="F20" s="4">
        <v>5</v>
      </c>
      <c r="G20" s="4" t="s">
        <v>4</v>
      </c>
      <c r="H20" s="4">
        <v>3</v>
      </c>
      <c r="I20" s="4">
        <v>121</v>
      </c>
      <c r="J20" t="s">
        <v>261</v>
      </c>
      <c r="K20" s="5" t="s">
        <v>262</v>
      </c>
      <c r="M20" t="s">
        <v>330</v>
      </c>
      <c r="N20" s="12" t="s">
        <v>351</v>
      </c>
      <c r="O20" s="5" t="s">
        <v>61</v>
      </c>
      <c r="P20" s="5" t="s">
        <v>255</v>
      </c>
      <c r="Q20" s="4">
        <v>3</v>
      </c>
      <c r="R20" s="4">
        <v>1</v>
      </c>
    </row>
    <row r="21" spans="1:18" x14ac:dyDescent="0.25">
      <c r="A21" s="15">
        <v>40615</v>
      </c>
      <c r="C21" s="5" t="s">
        <v>48</v>
      </c>
      <c r="D21" s="4" t="s">
        <v>4</v>
      </c>
      <c r="E21" s="5" t="s">
        <v>255</v>
      </c>
      <c r="F21" s="4">
        <v>5</v>
      </c>
      <c r="G21" s="4" t="s">
        <v>4</v>
      </c>
      <c r="H21" s="4">
        <v>1</v>
      </c>
      <c r="I21" s="4">
        <v>197</v>
      </c>
      <c r="J21" t="s">
        <v>242</v>
      </c>
      <c r="K21" s="5" t="s">
        <v>203</v>
      </c>
      <c r="M21" t="s">
        <v>330</v>
      </c>
      <c r="N21" s="12" t="s">
        <v>351</v>
      </c>
      <c r="O21" s="5" t="s">
        <v>158</v>
      </c>
      <c r="P21" s="5" t="s">
        <v>183</v>
      </c>
      <c r="Q21" s="4">
        <v>3</v>
      </c>
      <c r="R21" s="4">
        <v>0</v>
      </c>
    </row>
    <row r="22" spans="1:18" x14ac:dyDescent="0.25">
      <c r="A22" s="15">
        <v>40618</v>
      </c>
      <c r="C22" s="5" t="s">
        <v>255</v>
      </c>
      <c r="D22" s="4" t="s">
        <v>4</v>
      </c>
      <c r="E22" s="5" t="s">
        <v>48</v>
      </c>
      <c r="F22" s="4">
        <v>4</v>
      </c>
      <c r="G22" s="4" t="s">
        <v>4</v>
      </c>
      <c r="H22" s="4">
        <v>8</v>
      </c>
      <c r="I22" s="4">
        <v>206</v>
      </c>
      <c r="J22" t="s">
        <v>242</v>
      </c>
      <c r="K22" s="5" t="s">
        <v>203</v>
      </c>
      <c r="M22" t="s">
        <v>331</v>
      </c>
      <c r="N22" s="12" t="s">
        <v>351</v>
      </c>
      <c r="O22" s="5" t="s">
        <v>183</v>
      </c>
      <c r="P22" s="5" t="s">
        <v>255</v>
      </c>
      <c r="Q22" s="12">
        <v>1</v>
      </c>
      <c r="R22" s="4">
        <v>0</v>
      </c>
    </row>
    <row r="23" spans="1:18" x14ac:dyDescent="0.25">
      <c r="A23" s="15">
        <v>40621</v>
      </c>
      <c r="C23" s="5" t="s">
        <v>48</v>
      </c>
      <c r="D23" s="4" t="s">
        <v>4</v>
      </c>
      <c r="E23" s="5" t="s">
        <v>255</v>
      </c>
      <c r="F23" s="4">
        <v>1</v>
      </c>
      <c r="G23" s="4" t="s">
        <v>4</v>
      </c>
      <c r="H23" s="4">
        <v>4</v>
      </c>
      <c r="I23" s="4">
        <v>121</v>
      </c>
      <c r="J23" t="s">
        <v>203</v>
      </c>
      <c r="K23" s="5" t="s">
        <v>262</v>
      </c>
      <c r="M23" t="s">
        <v>332</v>
      </c>
      <c r="N23" s="12" t="s">
        <v>351</v>
      </c>
      <c r="O23" s="5" t="s">
        <v>61</v>
      </c>
      <c r="P23" s="5" t="s">
        <v>158</v>
      </c>
      <c r="Q23" s="4">
        <v>3</v>
      </c>
      <c r="R23" s="4">
        <v>2</v>
      </c>
    </row>
    <row r="24" spans="1:18" x14ac:dyDescent="0.25">
      <c r="A24" s="15">
        <v>40622</v>
      </c>
      <c r="C24" s="5" t="s">
        <v>255</v>
      </c>
      <c r="D24" s="4" t="s">
        <v>4</v>
      </c>
      <c r="E24" s="5" t="s">
        <v>48</v>
      </c>
      <c r="F24" s="4">
        <v>4</v>
      </c>
      <c r="G24" s="4" t="s">
        <v>4</v>
      </c>
      <c r="H24" s="4">
        <v>3</v>
      </c>
      <c r="I24" s="4">
        <v>275</v>
      </c>
      <c r="J24" t="s">
        <v>242</v>
      </c>
      <c r="K24" s="5" t="s">
        <v>203</v>
      </c>
      <c r="M24" t="s">
        <v>333</v>
      </c>
      <c r="Q24" s="4">
        <f>SUM(Q16:Q23)</f>
        <v>22</v>
      </c>
      <c r="R24" s="4">
        <f>SUM(R16:R23)</f>
        <v>6</v>
      </c>
    </row>
    <row r="25" spans="1:18" x14ac:dyDescent="0.25">
      <c r="C25" s="1" t="s">
        <v>267</v>
      </c>
      <c r="G25" s="4" t="s">
        <v>186</v>
      </c>
    </row>
    <row r="26" spans="1:18" x14ac:dyDescent="0.25">
      <c r="C26" s="1"/>
    </row>
    <row r="27" spans="1:18" x14ac:dyDescent="0.25">
      <c r="A27" s="14" t="s">
        <v>97</v>
      </c>
      <c r="C27"/>
    </row>
    <row r="28" spans="1:18" x14ac:dyDescent="0.25">
      <c r="A28" s="15">
        <v>40628</v>
      </c>
      <c r="C28" t="s">
        <v>61</v>
      </c>
      <c r="D28" s="4" t="s">
        <v>4</v>
      </c>
      <c r="E28" s="5" t="s">
        <v>255</v>
      </c>
      <c r="F28" s="4">
        <v>4</v>
      </c>
      <c r="G28" s="4" t="s">
        <v>4</v>
      </c>
      <c r="H28" s="4">
        <v>5</v>
      </c>
      <c r="I28" s="4">
        <v>172</v>
      </c>
      <c r="J28" t="s">
        <v>261</v>
      </c>
      <c r="K28" s="5" t="s">
        <v>262</v>
      </c>
    </row>
    <row r="29" spans="1:18" x14ac:dyDescent="0.25">
      <c r="A29" s="15">
        <v>40629</v>
      </c>
      <c r="C29" s="5" t="s">
        <v>255</v>
      </c>
      <c r="D29" s="4" t="s">
        <v>4</v>
      </c>
      <c r="E29" t="s">
        <v>61</v>
      </c>
      <c r="F29" s="4">
        <v>0</v>
      </c>
      <c r="G29" s="4" t="s">
        <v>4</v>
      </c>
      <c r="H29" s="4">
        <v>3</v>
      </c>
      <c r="I29" s="4">
        <v>267</v>
      </c>
      <c r="J29" t="s">
        <v>231</v>
      </c>
      <c r="K29" s="5" t="s">
        <v>249</v>
      </c>
    </row>
    <row r="30" spans="1:18" x14ac:dyDescent="0.25">
      <c r="A30" s="15">
        <v>40633</v>
      </c>
      <c r="C30" t="s">
        <v>61</v>
      </c>
      <c r="D30" s="4" t="s">
        <v>4</v>
      </c>
      <c r="E30" s="5" t="s">
        <v>255</v>
      </c>
      <c r="F30" s="4">
        <v>5</v>
      </c>
      <c r="G30" s="4" t="s">
        <v>4</v>
      </c>
      <c r="H30" s="4">
        <v>3</v>
      </c>
      <c r="I30" s="4">
        <v>250</v>
      </c>
      <c r="J30" t="s">
        <v>231</v>
      </c>
      <c r="K30" s="5" t="s">
        <v>249</v>
      </c>
    </row>
    <row r="31" spans="1:18" x14ac:dyDescent="0.25">
      <c r="A31" s="15">
        <v>40635</v>
      </c>
      <c r="C31" s="5" t="s">
        <v>255</v>
      </c>
      <c r="D31" s="4" t="s">
        <v>4</v>
      </c>
      <c r="E31" t="s">
        <v>61</v>
      </c>
      <c r="F31" s="4">
        <v>1</v>
      </c>
      <c r="G31" s="4" t="s">
        <v>4</v>
      </c>
      <c r="H31" s="4">
        <v>2</v>
      </c>
      <c r="I31" s="4">
        <v>203</v>
      </c>
      <c r="J31" t="s">
        <v>231</v>
      </c>
      <c r="K31" s="5" t="s">
        <v>249</v>
      </c>
    </row>
    <row r="32" spans="1:18" x14ac:dyDescent="0.25">
      <c r="C32" s="1" t="s">
        <v>122</v>
      </c>
      <c r="K32" s="5"/>
    </row>
    <row r="34" spans="1:11" x14ac:dyDescent="0.25">
      <c r="A34" s="15">
        <v>40628</v>
      </c>
      <c r="C34" s="5" t="s">
        <v>158</v>
      </c>
      <c r="D34" s="4" t="s">
        <v>4</v>
      </c>
      <c r="E34" s="5" t="s">
        <v>183</v>
      </c>
      <c r="F34" s="4">
        <v>3</v>
      </c>
      <c r="G34" s="4" t="s">
        <v>4</v>
      </c>
      <c r="H34" s="4">
        <v>0</v>
      </c>
      <c r="I34" s="4">
        <v>358</v>
      </c>
      <c r="J34" t="s">
        <v>242</v>
      </c>
      <c r="K34" s="5" t="s">
        <v>203</v>
      </c>
    </row>
    <row r="35" spans="1:11" x14ac:dyDescent="0.25">
      <c r="A35" s="15">
        <v>40629</v>
      </c>
      <c r="C35" s="5" t="s">
        <v>183</v>
      </c>
      <c r="D35" s="4" t="s">
        <v>4</v>
      </c>
      <c r="E35" s="5" t="s">
        <v>158</v>
      </c>
      <c r="F35" s="4">
        <v>3</v>
      </c>
      <c r="G35" s="4" t="s">
        <v>4</v>
      </c>
      <c r="H35" s="4">
        <v>4</v>
      </c>
      <c r="I35" s="4">
        <v>135</v>
      </c>
      <c r="J35" t="s">
        <v>17</v>
      </c>
      <c r="K35" t="s">
        <v>70</v>
      </c>
    </row>
    <row r="36" spans="1:11" x14ac:dyDescent="0.25">
      <c r="A36" s="15">
        <v>40632</v>
      </c>
      <c r="C36" s="5" t="s">
        <v>158</v>
      </c>
      <c r="D36" s="4" t="s">
        <v>4</v>
      </c>
      <c r="E36" s="5" t="s">
        <v>183</v>
      </c>
      <c r="F36" s="4">
        <v>5</v>
      </c>
      <c r="G36" s="4" t="s">
        <v>4</v>
      </c>
      <c r="H36" s="4">
        <v>4</v>
      </c>
      <c r="I36" s="4">
        <v>476</v>
      </c>
      <c r="J36" t="s">
        <v>17</v>
      </c>
      <c r="K36" t="s">
        <v>70</v>
      </c>
    </row>
    <row r="37" spans="1:11" x14ac:dyDescent="0.25">
      <c r="C37" s="3" t="s">
        <v>268</v>
      </c>
    </row>
    <row r="38" spans="1:11" x14ac:dyDescent="0.25">
      <c r="C38" s="3"/>
    </row>
    <row r="39" spans="1:11" x14ac:dyDescent="0.25">
      <c r="A39" s="14" t="s">
        <v>28</v>
      </c>
    </row>
    <row r="40" spans="1:11" x14ac:dyDescent="0.25">
      <c r="A40" s="15">
        <v>40642</v>
      </c>
      <c r="C40" s="5" t="s">
        <v>183</v>
      </c>
      <c r="D40" s="4" t="s">
        <v>4</v>
      </c>
      <c r="E40" s="5" t="s">
        <v>255</v>
      </c>
      <c r="F40" s="4">
        <v>6</v>
      </c>
      <c r="G40" s="4" t="s">
        <v>4</v>
      </c>
      <c r="H40" s="4">
        <v>4</v>
      </c>
      <c r="I40" s="4">
        <v>205</v>
      </c>
      <c r="J40" t="s">
        <v>261</v>
      </c>
      <c r="K40" s="5" t="s">
        <v>262</v>
      </c>
    </row>
    <row r="41" spans="1:11" x14ac:dyDescent="0.25">
      <c r="C41" s="1" t="s">
        <v>269</v>
      </c>
      <c r="D41" s="12"/>
      <c r="K41" s="5"/>
    </row>
    <row r="42" spans="1:11" x14ac:dyDescent="0.25">
      <c r="C42" s="1"/>
      <c r="D42" s="12"/>
      <c r="K42" s="5"/>
    </row>
    <row r="43" spans="1:11" x14ac:dyDescent="0.25">
      <c r="A43" s="14" t="s">
        <v>100</v>
      </c>
      <c r="C43"/>
      <c r="D43" s="12"/>
      <c r="K43" s="5"/>
    </row>
    <row r="44" spans="1:11" x14ac:dyDescent="0.25">
      <c r="A44" s="15">
        <v>40642</v>
      </c>
      <c r="C44" t="s">
        <v>61</v>
      </c>
      <c r="D44" s="4" t="s">
        <v>4</v>
      </c>
      <c r="E44" s="5" t="s">
        <v>158</v>
      </c>
      <c r="F44" s="4">
        <v>4</v>
      </c>
      <c r="G44" s="4" t="s">
        <v>4</v>
      </c>
      <c r="H44" s="4">
        <v>5</v>
      </c>
      <c r="I44" s="4">
        <v>614</v>
      </c>
      <c r="J44" t="s">
        <v>242</v>
      </c>
      <c r="K44" s="5" t="s">
        <v>203</v>
      </c>
    </row>
    <row r="45" spans="1:11" x14ac:dyDescent="0.25">
      <c r="A45" s="15">
        <v>40643</v>
      </c>
      <c r="C45" s="5" t="s">
        <v>158</v>
      </c>
      <c r="D45" s="4" t="s">
        <v>4</v>
      </c>
      <c r="E45" t="s">
        <v>61</v>
      </c>
      <c r="F45" s="4">
        <v>1</v>
      </c>
      <c r="G45" s="4" t="s">
        <v>4</v>
      </c>
      <c r="H45" s="4">
        <v>4</v>
      </c>
      <c r="I45" s="4">
        <v>835</v>
      </c>
      <c r="J45" t="s">
        <v>231</v>
      </c>
      <c r="K45" s="5" t="s">
        <v>249</v>
      </c>
    </row>
    <row r="46" spans="1:11" x14ac:dyDescent="0.25">
      <c r="A46" s="15">
        <v>40646</v>
      </c>
      <c r="C46" t="s">
        <v>61</v>
      </c>
      <c r="D46" s="4" t="s">
        <v>4</v>
      </c>
      <c r="E46" s="5" t="s">
        <v>158</v>
      </c>
      <c r="F46" s="4">
        <v>4</v>
      </c>
      <c r="G46" s="4" t="s">
        <v>4</v>
      </c>
      <c r="H46" s="4">
        <v>1</v>
      </c>
      <c r="I46" s="4">
        <v>280</v>
      </c>
      <c r="J46" t="s">
        <v>231</v>
      </c>
      <c r="K46" s="5" t="s">
        <v>249</v>
      </c>
    </row>
    <row r="47" spans="1:11" x14ac:dyDescent="0.25">
      <c r="A47" s="15">
        <v>40649</v>
      </c>
      <c r="C47" s="5" t="s">
        <v>158</v>
      </c>
      <c r="D47" s="4" t="s">
        <v>4</v>
      </c>
      <c r="E47" t="s">
        <v>61</v>
      </c>
      <c r="F47" s="4">
        <v>6</v>
      </c>
      <c r="G47" s="4" t="s">
        <v>4</v>
      </c>
      <c r="H47" s="4">
        <v>3</v>
      </c>
      <c r="I47" s="4">
        <v>631</v>
      </c>
      <c r="J47" t="s">
        <v>242</v>
      </c>
      <c r="K47" s="5" t="s">
        <v>203</v>
      </c>
    </row>
    <row r="48" spans="1:11" x14ac:dyDescent="0.25">
      <c r="A48" s="15">
        <v>40650</v>
      </c>
      <c r="C48" t="s">
        <v>61</v>
      </c>
      <c r="D48" s="4" t="s">
        <v>4</v>
      </c>
      <c r="E48" s="5" t="s">
        <v>158</v>
      </c>
      <c r="F48" s="4">
        <v>3</v>
      </c>
      <c r="G48" s="4" t="s">
        <v>4</v>
      </c>
      <c r="H48" s="4">
        <v>1</v>
      </c>
      <c r="I48" s="4">
        <v>418</v>
      </c>
      <c r="J48" t="s">
        <v>242</v>
      </c>
      <c r="K48" s="5" t="s">
        <v>203</v>
      </c>
    </row>
    <row r="49" spans="3:11" x14ac:dyDescent="0.25">
      <c r="C49" s="3" t="s">
        <v>235</v>
      </c>
    </row>
    <row r="50" spans="3:11" x14ac:dyDescent="0.25">
      <c r="C50"/>
      <c r="D50" s="12"/>
      <c r="K50" s="5"/>
    </row>
    <row r="51" spans="3:11" x14ac:dyDescent="0.25">
      <c r="C51"/>
      <c r="J51" s="1" t="s">
        <v>103</v>
      </c>
      <c r="K51" s="5"/>
    </row>
    <row r="52" spans="3:11" x14ac:dyDescent="0.25">
      <c r="C52"/>
      <c r="J52" t="s">
        <v>266</v>
      </c>
      <c r="K52" s="4">
        <v>1</v>
      </c>
    </row>
    <row r="53" spans="3:11" x14ac:dyDescent="0.25">
      <c r="C53" s="3"/>
      <c r="J53" t="s">
        <v>17</v>
      </c>
      <c r="K53" s="4">
        <v>5</v>
      </c>
    </row>
    <row r="54" spans="3:11" x14ac:dyDescent="0.25">
      <c r="J54" t="s">
        <v>70</v>
      </c>
      <c r="K54" s="4">
        <v>4</v>
      </c>
    </row>
    <row r="55" spans="3:11" x14ac:dyDescent="0.25">
      <c r="C55"/>
      <c r="J55" t="s">
        <v>242</v>
      </c>
      <c r="K55" s="4">
        <v>7</v>
      </c>
    </row>
    <row r="56" spans="3:11" x14ac:dyDescent="0.25">
      <c r="C56"/>
      <c r="J56" s="5" t="s">
        <v>264</v>
      </c>
      <c r="K56" s="4">
        <v>1</v>
      </c>
    </row>
    <row r="57" spans="3:11" x14ac:dyDescent="0.25">
      <c r="C57"/>
      <c r="J57" t="s">
        <v>256</v>
      </c>
      <c r="K57" s="4">
        <v>2</v>
      </c>
    </row>
    <row r="58" spans="3:11" x14ac:dyDescent="0.25">
      <c r="C58"/>
      <c r="J58" t="s">
        <v>258</v>
      </c>
      <c r="K58" s="4">
        <v>1</v>
      </c>
    </row>
    <row r="59" spans="3:11" x14ac:dyDescent="0.25">
      <c r="C59" s="3"/>
      <c r="J59" t="s">
        <v>261</v>
      </c>
      <c r="K59" s="4">
        <v>4</v>
      </c>
    </row>
    <row r="60" spans="3:11" x14ac:dyDescent="0.25">
      <c r="J60" t="s">
        <v>231</v>
      </c>
      <c r="K60" s="4">
        <v>6</v>
      </c>
    </row>
    <row r="61" spans="3:11" x14ac:dyDescent="0.25">
      <c r="C61"/>
      <c r="J61" s="5" t="s">
        <v>188</v>
      </c>
      <c r="K61" s="4">
        <v>2</v>
      </c>
    </row>
    <row r="62" spans="3:11" x14ac:dyDescent="0.25">
      <c r="C62"/>
      <c r="J62" s="5" t="s">
        <v>23</v>
      </c>
      <c r="K62" s="4">
        <v>2</v>
      </c>
    </row>
    <row r="63" spans="3:11" x14ac:dyDescent="0.25">
      <c r="C63"/>
      <c r="J63" s="5" t="s">
        <v>249</v>
      </c>
      <c r="K63" s="4">
        <v>6</v>
      </c>
    </row>
    <row r="64" spans="3:11" x14ac:dyDescent="0.25">
      <c r="C64"/>
      <c r="J64" s="5" t="s">
        <v>203</v>
      </c>
      <c r="K64" s="4">
        <v>8</v>
      </c>
    </row>
    <row r="65" spans="1:11" x14ac:dyDescent="0.25">
      <c r="C65" s="3"/>
      <c r="J65" s="5" t="s">
        <v>262</v>
      </c>
      <c r="K65" s="4">
        <v>5</v>
      </c>
    </row>
    <row r="66" spans="1:11" x14ac:dyDescent="0.25">
      <c r="C66"/>
      <c r="J66" s="5" t="s">
        <v>265</v>
      </c>
      <c r="K66" s="4">
        <v>1</v>
      </c>
    </row>
    <row r="67" spans="1:11" x14ac:dyDescent="0.25">
      <c r="A67" s="14"/>
      <c r="C67"/>
      <c r="J67" s="5" t="s">
        <v>254</v>
      </c>
      <c r="K67" s="4">
        <v>1</v>
      </c>
    </row>
    <row r="68" spans="1:11" x14ac:dyDescent="0.25">
      <c r="C68"/>
      <c r="J68" t="s">
        <v>223</v>
      </c>
      <c r="K68" s="4">
        <f>SUM(K12:K67)</f>
        <v>56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&amp;LSalibandyliitto&amp;CNaisten Salibandyliigan play offs ottelut kaudella 2010-11&amp;R19.4.2011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69"/>
  <sheetViews>
    <sheetView zoomScaleNormal="100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40250</v>
      </c>
      <c r="C4" t="s">
        <v>158</v>
      </c>
      <c r="D4" s="4" t="s">
        <v>4</v>
      </c>
      <c r="E4" s="5" t="s">
        <v>224</v>
      </c>
      <c r="F4" s="4">
        <v>2</v>
      </c>
      <c r="G4" s="4" t="s">
        <v>4</v>
      </c>
      <c r="H4" s="4">
        <v>1</v>
      </c>
      <c r="I4" s="4">
        <v>279</v>
      </c>
      <c r="J4" t="s">
        <v>250</v>
      </c>
      <c r="K4" s="5" t="s">
        <v>169</v>
      </c>
      <c r="M4" s="5" t="s">
        <v>61</v>
      </c>
      <c r="N4" s="4">
        <v>9</v>
      </c>
      <c r="O4" s="4">
        <v>9</v>
      </c>
      <c r="P4" s="4">
        <v>0</v>
      </c>
      <c r="Q4" s="4">
        <v>0</v>
      </c>
      <c r="R4" s="4">
        <f>SUM(F9+H10+F11+F33+H34+F35+F43+H44+F45)</f>
        <v>56</v>
      </c>
      <c r="S4" s="4">
        <f>SUM(H9+F10+H11+H33+F34+H35+H43+F44+H45)</f>
        <v>26</v>
      </c>
      <c r="T4" s="4">
        <f>O4*2</f>
        <v>18</v>
      </c>
    </row>
    <row r="5" spans="1:20" x14ac:dyDescent="0.25">
      <c r="A5" s="15">
        <v>40251</v>
      </c>
      <c r="C5" s="5" t="s">
        <v>224</v>
      </c>
      <c r="D5" s="4" t="s">
        <v>4</v>
      </c>
      <c r="E5" t="s">
        <v>158</v>
      </c>
      <c r="F5" s="4">
        <v>3</v>
      </c>
      <c r="G5" s="4" t="s">
        <v>4</v>
      </c>
      <c r="H5" s="4">
        <v>4</v>
      </c>
      <c r="I5" s="4">
        <v>204</v>
      </c>
      <c r="J5" t="s">
        <v>214</v>
      </c>
      <c r="K5" t="s">
        <v>23</v>
      </c>
      <c r="M5" s="5" t="s">
        <v>183</v>
      </c>
      <c r="N5" s="4">
        <v>11</v>
      </c>
      <c r="O5" s="4">
        <v>6</v>
      </c>
      <c r="P5" s="4">
        <v>0</v>
      </c>
      <c r="Q5" s="4">
        <v>5</v>
      </c>
      <c r="R5" s="4">
        <f>SUM(H14+F15+H16+F17+H27+F28+H29+F30+H43+F44+H45)</f>
        <v>45</v>
      </c>
      <c r="S5" s="4">
        <f>SUM(F14+H15+F16+H17+F27+H28+F29+H30+F43+H44+F45)</f>
        <v>34</v>
      </c>
      <c r="T5" s="4">
        <f t="shared" ref="T5:T11" si="0">O5*2</f>
        <v>12</v>
      </c>
    </row>
    <row r="6" spans="1:20" x14ac:dyDescent="0.25">
      <c r="A6" s="15">
        <v>40254</v>
      </c>
      <c r="C6" t="s">
        <v>158</v>
      </c>
      <c r="D6" s="4" t="s">
        <v>4</v>
      </c>
      <c r="E6" s="5" t="s">
        <v>224</v>
      </c>
      <c r="F6" s="4">
        <v>8</v>
      </c>
      <c r="G6" s="4" t="s">
        <v>4</v>
      </c>
      <c r="H6" s="4">
        <v>3</v>
      </c>
      <c r="I6" s="4">
        <v>464</v>
      </c>
      <c r="J6" t="s">
        <v>250</v>
      </c>
      <c r="K6" s="5" t="s">
        <v>169</v>
      </c>
      <c r="M6" t="s">
        <v>158</v>
      </c>
      <c r="N6" s="4">
        <v>8</v>
      </c>
      <c r="O6" s="4">
        <v>5</v>
      </c>
      <c r="P6" s="4">
        <v>0</v>
      </c>
      <c r="Q6" s="4">
        <v>3</v>
      </c>
      <c r="R6" s="4">
        <f>SUM(F4+H5+F6+F27+H28+F29+H30+F39)</f>
        <v>30</v>
      </c>
      <c r="S6" s="4">
        <f>SUM(H4+F5+H6+H27+F28+H29+F30+H39)</f>
        <v>29</v>
      </c>
      <c r="T6" s="4">
        <f t="shared" si="0"/>
        <v>10</v>
      </c>
    </row>
    <row r="7" spans="1:20" x14ac:dyDescent="0.25">
      <c r="C7" s="1" t="s">
        <v>197</v>
      </c>
      <c r="M7" t="s">
        <v>239</v>
      </c>
      <c r="N7" s="4">
        <v>8</v>
      </c>
      <c r="O7" s="4">
        <v>3</v>
      </c>
      <c r="P7" s="4">
        <v>0</v>
      </c>
      <c r="Q7" s="4">
        <v>5</v>
      </c>
      <c r="R7" s="4">
        <f>SUM(F20+H21+F22+H23+H33+F34+H35+H39)</f>
        <v>29</v>
      </c>
      <c r="S7" s="4">
        <f>SUM(H20+F21+H22+F23+F33+H34+F35+F39)</f>
        <v>42</v>
      </c>
      <c r="T7" s="4">
        <f t="shared" si="0"/>
        <v>6</v>
      </c>
    </row>
    <row r="8" spans="1:20" x14ac:dyDescent="0.25">
      <c r="A8" s="14"/>
      <c r="M8" t="s">
        <v>255</v>
      </c>
      <c r="N8" s="4">
        <v>4</v>
      </c>
      <c r="O8" s="4">
        <v>1</v>
      </c>
      <c r="P8" s="4">
        <v>0</v>
      </c>
      <c r="Q8" s="4">
        <v>3</v>
      </c>
      <c r="R8" s="4">
        <f>SUM(H20+F21+H22+F23)</f>
        <v>14</v>
      </c>
      <c r="S8" s="4">
        <f>SUM(F20+H21+F22+H23)</f>
        <v>18</v>
      </c>
      <c r="T8" s="4">
        <f t="shared" si="0"/>
        <v>2</v>
      </c>
    </row>
    <row r="9" spans="1:20" x14ac:dyDescent="0.25">
      <c r="A9" s="15">
        <v>40250</v>
      </c>
      <c r="C9" s="5" t="s">
        <v>61</v>
      </c>
      <c r="D9" s="4" t="s">
        <v>4</v>
      </c>
      <c r="E9" s="5" t="s">
        <v>13</v>
      </c>
      <c r="F9" s="4">
        <v>4</v>
      </c>
      <c r="G9" s="4" t="s">
        <v>4</v>
      </c>
      <c r="H9" s="4">
        <v>2</v>
      </c>
      <c r="I9" s="4">
        <v>73</v>
      </c>
      <c r="J9" t="s">
        <v>256</v>
      </c>
      <c r="K9" s="5" t="s">
        <v>257</v>
      </c>
      <c r="M9" t="s">
        <v>212</v>
      </c>
      <c r="N9" s="4">
        <v>4</v>
      </c>
      <c r="O9" s="4">
        <v>1</v>
      </c>
      <c r="P9" s="4">
        <v>0</v>
      </c>
      <c r="Q9" s="4">
        <v>3</v>
      </c>
      <c r="R9" s="4">
        <f>SUM(F14+H15+F16+H17)</f>
        <v>9</v>
      </c>
      <c r="S9" s="4">
        <f>SUM(H14+F15+H16+F17)</f>
        <v>18</v>
      </c>
      <c r="T9" s="4">
        <f t="shared" si="0"/>
        <v>2</v>
      </c>
    </row>
    <row r="10" spans="1:20" x14ac:dyDescent="0.25">
      <c r="A10" s="15">
        <v>40251</v>
      </c>
      <c r="C10" s="5" t="s">
        <v>13</v>
      </c>
      <c r="D10" s="4" t="s">
        <v>4</v>
      </c>
      <c r="E10" s="5" t="s">
        <v>61</v>
      </c>
      <c r="F10" s="4">
        <v>4</v>
      </c>
      <c r="G10" s="4" t="s">
        <v>4</v>
      </c>
      <c r="H10" s="4">
        <v>5</v>
      </c>
      <c r="I10" s="4">
        <v>119</v>
      </c>
      <c r="J10" t="s">
        <v>243</v>
      </c>
      <c r="K10" s="5" t="s">
        <v>188</v>
      </c>
      <c r="M10" s="5" t="s">
        <v>13</v>
      </c>
      <c r="N10" s="4">
        <v>3</v>
      </c>
      <c r="O10" s="4">
        <v>0</v>
      </c>
      <c r="P10" s="4">
        <v>0</v>
      </c>
      <c r="Q10" s="4">
        <v>3</v>
      </c>
      <c r="R10" s="4">
        <f>SUM(H9+F10+H11)</f>
        <v>10</v>
      </c>
      <c r="S10" s="4">
        <f>SUM(F9+H10+F11)</f>
        <v>19</v>
      </c>
      <c r="T10" s="4">
        <f t="shared" si="0"/>
        <v>0</v>
      </c>
    </row>
    <row r="11" spans="1:20" x14ac:dyDescent="0.25">
      <c r="A11" s="15">
        <v>40254</v>
      </c>
      <c r="C11" s="5" t="s">
        <v>61</v>
      </c>
      <c r="D11" s="4" t="s">
        <v>4</v>
      </c>
      <c r="E11" s="5" t="s">
        <v>13</v>
      </c>
      <c r="F11" s="4">
        <v>10</v>
      </c>
      <c r="G11" s="4" t="s">
        <v>4</v>
      </c>
      <c r="H11" s="4">
        <v>4</v>
      </c>
      <c r="I11" s="4">
        <v>93</v>
      </c>
      <c r="J11" t="s">
        <v>206</v>
      </c>
      <c r="K11" s="5" t="s">
        <v>257</v>
      </c>
      <c r="M11" s="5" t="s">
        <v>224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7</v>
      </c>
      <c r="S11" s="4">
        <f>SUM(F4+H5+F6)</f>
        <v>14</v>
      </c>
      <c r="T11" s="4">
        <f t="shared" si="0"/>
        <v>0</v>
      </c>
    </row>
    <row r="12" spans="1:20" x14ac:dyDescent="0.25">
      <c r="C12" s="1" t="s">
        <v>160</v>
      </c>
      <c r="K12" s="5"/>
      <c r="N12" s="4">
        <f>SUM(N4:N11)</f>
        <v>50</v>
      </c>
      <c r="O12" s="4">
        <f t="shared" ref="O12:T12" si="1">SUM(O4:O11)</f>
        <v>25</v>
      </c>
      <c r="P12" s="4">
        <f t="shared" si="1"/>
        <v>0</v>
      </c>
      <c r="Q12" s="4">
        <f t="shared" si="1"/>
        <v>25</v>
      </c>
      <c r="R12" s="4">
        <f t="shared" si="1"/>
        <v>200</v>
      </c>
      <c r="S12" s="4">
        <f t="shared" si="1"/>
        <v>200</v>
      </c>
      <c r="T12" s="4">
        <f t="shared" si="1"/>
        <v>50</v>
      </c>
    </row>
    <row r="13" spans="1:20" x14ac:dyDescent="0.25">
      <c r="K13" s="5"/>
    </row>
    <row r="14" spans="1:20" x14ac:dyDescent="0.25">
      <c r="A14" s="15">
        <v>40250</v>
      </c>
      <c r="C14" t="s">
        <v>212</v>
      </c>
      <c r="D14" s="4" t="s">
        <v>4</v>
      </c>
      <c r="E14" s="5" t="s">
        <v>183</v>
      </c>
      <c r="F14" s="4">
        <v>3</v>
      </c>
      <c r="G14" s="4" t="s">
        <v>4</v>
      </c>
      <c r="H14" s="4">
        <v>2</v>
      </c>
      <c r="I14" s="4">
        <v>136</v>
      </c>
      <c r="J14" t="s">
        <v>258</v>
      </c>
      <c r="K14" s="5" t="s">
        <v>205</v>
      </c>
    </row>
    <row r="15" spans="1:20" x14ac:dyDescent="0.25">
      <c r="A15" s="15">
        <v>40251</v>
      </c>
      <c r="C15" s="5" t="s">
        <v>183</v>
      </c>
      <c r="D15" s="4" t="s">
        <v>4</v>
      </c>
      <c r="E15" t="s">
        <v>212</v>
      </c>
      <c r="F15" s="4">
        <v>5</v>
      </c>
      <c r="G15" s="4" t="s">
        <v>4</v>
      </c>
      <c r="H15" s="4">
        <v>2</v>
      </c>
      <c r="I15" s="4">
        <v>162</v>
      </c>
      <c r="J15" t="s">
        <v>258</v>
      </c>
      <c r="K15" s="5" t="s">
        <v>205</v>
      </c>
      <c r="M15" s="1" t="s">
        <v>327</v>
      </c>
    </row>
    <row r="16" spans="1:20" x14ac:dyDescent="0.25">
      <c r="A16" s="15">
        <v>40254</v>
      </c>
      <c r="C16" t="s">
        <v>212</v>
      </c>
      <c r="D16" s="4" t="s">
        <v>4</v>
      </c>
      <c r="E16" s="5" t="s">
        <v>183</v>
      </c>
      <c r="F16" s="4">
        <v>2</v>
      </c>
      <c r="G16" s="4" t="s">
        <v>4</v>
      </c>
      <c r="H16" s="4">
        <v>7</v>
      </c>
      <c r="I16" s="4">
        <v>186</v>
      </c>
      <c r="J16" t="s">
        <v>244</v>
      </c>
      <c r="K16" s="5" t="s">
        <v>205</v>
      </c>
      <c r="L16" s="5"/>
      <c r="M16" t="s">
        <v>328</v>
      </c>
      <c r="N16" s="12" t="s">
        <v>350</v>
      </c>
      <c r="O16" t="s">
        <v>158</v>
      </c>
      <c r="P16" t="s">
        <v>224</v>
      </c>
      <c r="Q16" s="4">
        <v>3</v>
      </c>
      <c r="R16" s="4">
        <v>0</v>
      </c>
    </row>
    <row r="17" spans="1:18" x14ac:dyDescent="0.25">
      <c r="A17" s="15">
        <v>40257</v>
      </c>
      <c r="C17" s="5" t="s">
        <v>183</v>
      </c>
      <c r="D17" s="4" t="s">
        <v>4</v>
      </c>
      <c r="E17" t="s">
        <v>212</v>
      </c>
      <c r="F17" s="4">
        <v>4</v>
      </c>
      <c r="G17" s="4" t="s">
        <v>4</v>
      </c>
      <c r="H17" s="4">
        <v>2</v>
      </c>
      <c r="I17" s="4">
        <v>202</v>
      </c>
      <c r="J17" t="s">
        <v>17</v>
      </c>
      <c r="K17" s="5" t="s">
        <v>70</v>
      </c>
      <c r="L17" s="5"/>
      <c r="M17" t="s">
        <v>328</v>
      </c>
      <c r="N17" s="12" t="s">
        <v>350</v>
      </c>
      <c r="O17" s="5" t="s">
        <v>61</v>
      </c>
      <c r="P17" s="5" t="s">
        <v>13</v>
      </c>
      <c r="Q17" s="4">
        <v>3</v>
      </c>
      <c r="R17" s="4">
        <v>0</v>
      </c>
    </row>
    <row r="18" spans="1:18" x14ac:dyDescent="0.25">
      <c r="C18" s="1" t="s">
        <v>259</v>
      </c>
      <c r="K18" s="5"/>
      <c r="M18" t="s">
        <v>328</v>
      </c>
      <c r="N18" s="12" t="s">
        <v>350</v>
      </c>
      <c r="O18" s="5" t="s">
        <v>183</v>
      </c>
      <c r="P18" s="5" t="s">
        <v>212</v>
      </c>
      <c r="Q18" s="4">
        <v>3</v>
      </c>
      <c r="R18" s="4">
        <v>1</v>
      </c>
    </row>
    <row r="19" spans="1:18" x14ac:dyDescent="0.25">
      <c r="C19"/>
      <c r="K19" s="5"/>
      <c r="M19" t="s">
        <v>328</v>
      </c>
      <c r="N19" s="12" t="s">
        <v>350</v>
      </c>
      <c r="O19" t="s">
        <v>239</v>
      </c>
      <c r="P19" t="s">
        <v>255</v>
      </c>
      <c r="Q19" s="4">
        <v>3</v>
      </c>
      <c r="R19" s="4">
        <v>1</v>
      </c>
    </row>
    <row r="20" spans="1:18" x14ac:dyDescent="0.25">
      <c r="A20" s="15">
        <v>40250</v>
      </c>
      <c r="C20" t="s">
        <v>239</v>
      </c>
      <c r="D20" s="4" t="s">
        <v>4</v>
      </c>
      <c r="E20" t="s">
        <v>255</v>
      </c>
      <c r="F20" s="4">
        <v>3</v>
      </c>
      <c r="G20" s="4" t="s">
        <v>4</v>
      </c>
      <c r="H20" s="4">
        <v>6</v>
      </c>
      <c r="I20" s="4">
        <v>157</v>
      </c>
      <c r="J20" t="s">
        <v>242</v>
      </c>
      <c r="K20" s="5" t="s">
        <v>203</v>
      </c>
      <c r="M20" t="s">
        <v>330</v>
      </c>
      <c r="N20" s="12" t="s">
        <v>350</v>
      </c>
      <c r="O20" t="s">
        <v>183</v>
      </c>
      <c r="P20" t="s">
        <v>158</v>
      </c>
      <c r="Q20" s="4">
        <v>3</v>
      </c>
      <c r="R20" s="4">
        <v>1</v>
      </c>
    </row>
    <row r="21" spans="1:18" x14ac:dyDescent="0.25">
      <c r="A21" s="15">
        <v>40251</v>
      </c>
      <c r="C21" t="s">
        <v>255</v>
      </c>
      <c r="D21" s="4" t="s">
        <v>4</v>
      </c>
      <c r="E21" t="s">
        <v>239</v>
      </c>
      <c r="F21" s="4">
        <v>4</v>
      </c>
      <c r="G21" s="4" t="s">
        <v>4</v>
      </c>
      <c r="H21" s="4">
        <v>7</v>
      </c>
      <c r="I21" s="4">
        <v>241</v>
      </c>
      <c r="J21" t="s">
        <v>231</v>
      </c>
      <c r="K21" s="5" t="s">
        <v>249</v>
      </c>
      <c r="M21" t="s">
        <v>330</v>
      </c>
      <c r="N21" s="12" t="s">
        <v>350</v>
      </c>
      <c r="O21" t="s">
        <v>61</v>
      </c>
      <c r="P21" t="s">
        <v>239</v>
      </c>
      <c r="Q21" s="4">
        <v>3</v>
      </c>
      <c r="R21" s="4">
        <v>0</v>
      </c>
    </row>
    <row r="22" spans="1:18" x14ac:dyDescent="0.25">
      <c r="A22" s="15">
        <v>40253</v>
      </c>
      <c r="C22" t="s">
        <v>239</v>
      </c>
      <c r="D22" s="4" t="s">
        <v>4</v>
      </c>
      <c r="E22" t="s">
        <v>255</v>
      </c>
      <c r="F22" s="4">
        <v>3</v>
      </c>
      <c r="G22" s="4" t="s">
        <v>4</v>
      </c>
      <c r="H22" s="4">
        <v>2</v>
      </c>
      <c r="I22" s="4">
        <v>228</v>
      </c>
      <c r="J22" t="s">
        <v>261</v>
      </c>
      <c r="K22" s="5" t="s">
        <v>262</v>
      </c>
      <c r="M22" t="s">
        <v>331</v>
      </c>
      <c r="N22" s="12" t="s">
        <v>350</v>
      </c>
      <c r="O22" t="s">
        <v>158</v>
      </c>
      <c r="P22" t="s">
        <v>239</v>
      </c>
      <c r="Q22" s="12">
        <v>1</v>
      </c>
      <c r="R22" s="4">
        <v>0</v>
      </c>
    </row>
    <row r="23" spans="1:18" x14ac:dyDescent="0.25">
      <c r="A23" s="15">
        <v>40257</v>
      </c>
      <c r="C23" t="s">
        <v>255</v>
      </c>
      <c r="D23" s="4" t="s">
        <v>4</v>
      </c>
      <c r="E23" t="s">
        <v>239</v>
      </c>
      <c r="F23" s="4">
        <v>2</v>
      </c>
      <c r="G23" s="4" t="s">
        <v>4</v>
      </c>
      <c r="H23" s="4">
        <v>5</v>
      </c>
      <c r="I23" s="4">
        <v>198</v>
      </c>
      <c r="J23" t="s">
        <v>231</v>
      </c>
      <c r="K23" s="5" t="s">
        <v>249</v>
      </c>
      <c r="M23" t="s">
        <v>332</v>
      </c>
      <c r="N23" s="12" t="s">
        <v>350</v>
      </c>
      <c r="O23" t="s">
        <v>61</v>
      </c>
      <c r="P23" t="s">
        <v>183</v>
      </c>
      <c r="Q23" s="4">
        <v>3</v>
      </c>
      <c r="R23" s="4">
        <v>0</v>
      </c>
    </row>
    <row r="24" spans="1:18" x14ac:dyDescent="0.25">
      <c r="C24" s="1" t="s">
        <v>260</v>
      </c>
      <c r="G24" s="4" t="s">
        <v>186</v>
      </c>
      <c r="M24" t="s">
        <v>333</v>
      </c>
      <c r="Q24" s="4">
        <f>SUM(Q16:Q23)</f>
        <v>22</v>
      </c>
      <c r="R24" s="4">
        <f>SUM(R16:R23)</f>
        <v>3</v>
      </c>
    </row>
    <row r="25" spans="1:18" x14ac:dyDescent="0.25">
      <c r="C25" s="1"/>
    </row>
    <row r="26" spans="1:18" x14ac:dyDescent="0.25">
      <c r="A26" s="14" t="s">
        <v>97</v>
      </c>
      <c r="C26"/>
    </row>
    <row r="27" spans="1:18" x14ac:dyDescent="0.25">
      <c r="A27" s="15">
        <v>40264</v>
      </c>
      <c r="C27" t="s">
        <v>158</v>
      </c>
      <c r="D27" s="4" t="s">
        <v>4</v>
      </c>
      <c r="E27" s="5" t="s">
        <v>183</v>
      </c>
      <c r="F27" s="4">
        <v>5</v>
      </c>
      <c r="G27" s="4" t="s">
        <v>4</v>
      </c>
      <c r="H27" s="4">
        <v>4</v>
      </c>
      <c r="I27" s="4">
        <v>377</v>
      </c>
      <c r="J27" t="s">
        <v>242</v>
      </c>
      <c r="K27" s="5" t="s">
        <v>203</v>
      </c>
    </row>
    <row r="28" spans="1:18" x14ac:dyDescent="0.25">
      <c r="A28" s="15">
        <v>40265</v>
      </c>
      <c r="C28" s="5" t="s">
        <v>183</v>
      </c>
      <c r="D28" s="4" t="s">
        <v>4</v>
      </c>
      <c r="E28" t="s">
        <v>158</v>
      </c>
      <c r="F28" s="4">
        <v>11</v>
      </c>
      <c r="G28" s="4" t="s">
        <v>4</v>
      </c>
      <c r="H28" s="4">
        <v>1</v>
      </c>
      <c r="I28" s="4">
        <v>270</v>
      </c>
      <c r="J28" t="s">
        <v>242</v>
      </c>
      <c r="K28" s="5" t="s">
        <v>203</v>
      </c>
    </row>
    <row r="29" spans="1:18" x14ac:dyDescent="0.25">
      <c r="A29" s="15">
        <v>40269</v>
      </c>
      <c r="C29" t="s">
        <v>158</v>
      </c>
      <c r="D29" s="4" t="s">
        <v>4</v>
      </c>
      <c r="E29" s="5" t="s">
        <v>183</v>
      </c>
      <c r="F29" s="4">
        <v>1</v>
      </c>
      <c r="G29" s="4" t="s">
        <v>4</v>
      </c>
      <c r="H29" s="4">
        <v>2</v>
      </c>
      <c r="I29" s="4">
        <v>587</v>
      </c>
      <c r="J29" t="s">
        <v>231</v>
      </c>
      <c r="K29" s="5" t="s">
        <v>249</v>
      </c>
    </row>
    <row r="30" spans="1:18" x14ac:dyDescent="0.25">
      <c r="A30" s="15">
        <v>40271</v>
      </c>
      <c r="C30" s="5" t="s">
        <v>183</v>
      </c>
      <c r="D30" s="4" t="s">
        <v>4</v>
      </c>
      <c r="E30" t="s">
        <v>158</v>
      </c>
      <c r="F30" s="4">
        <v>3</v>
      </c>
      <c r="G30" s="4" t="s">
        <v>4</v>
      </c>
      <c r="H30" s="4">
        <v>2</v>
      </c>
      <c r="I30" s="4">
        <v>420</v>
      </c>
      <c r="J30" t="s">
        <v>231</v>
      </c>
      <c r="K30" s="5" t="s">
        <v>249</v>
      </c>
    </row>
    <row r="31" spans="1:18" x14ac:dyDescent="0.25">
      <c r="C31" s="1" t="s">
        <v>263</v>
      </c>
      <c r="K31" s="5"/>
    </row>
    <row r="33" spans="1:11" x14ac:dyDescent="0.25">
      <c r="A33" s="15">
        <v>40264</v>
      </c>
      <c r="C33" s="5" t="s">
        <v>61</v>
      </c>
      <c r="D33" s="4" t="s">
        <v>4</v>
      </c>
      <c r="E33" t="s">
        <v>239</v>
      </c>
      <c r="F33" s="4">
        <v>6</v>
      </c>
      <c r="G33" s="4" t="s">
        <v>4</v>
      </c>
      <c r="H33" s="4">
        <v>2</v>
      </c>
      <c r="I33" s="4">
        <v>169</v>
      </c>
      <c r="J33" t="s">
        <v>243</v>
      </c>
      <c r="K33" s="5" t="s">
        <v>188</v>
      </c>
    </row>
    <row r="34" spans="1:11" x14ac:dyDescent="0.25">
      <c r="A34" s="15">
        <v>40265</v>
      </c>
      <c r="C34" t="s">
        <v>239</v>
      </c>
      <c r="D34" s="4" t="s">
        <v>4</v>
      </c>
      <c r="E34" s="5" t="s">
        <v>61</v>
      </c>
      <c r="F34" s="4">
        <v>2</v>
      </c>
      <c r="G34" s="4" t="s">
        <v>4</v>
      </c>
      <c r="H34" s="4">
        <v>5</v>
      </c>
      <c r="I34" s="4">
        <v>248</v>
      </c>
      <c r="J34" t="s">
        <v>17</v>
      </c>
      <c r="K34" s="5" t="s">
        <v>70</v>
      </c>
    </row>
    <row r="35" spans="1:11" x14ac:dyDescent="0.25">
      <c r="A35" s="15">
        <v>40267</v>
      </c>
      <c r="C35" s="5" t="s">
        <v>61</v>
      </c>
      <c r="D35" s="4" t="s">
        <v>4</v>
      </c>
      <c r="E35" t="s">
        <v>239</v>
      </c>
      <c r="F35" s="4">
        <v>10</v>
      </c>
      <c r="G35" s="4" t="s">
        <v>4</v>
      </c>
      <c r="H35" s="4">
        <v>5</v>
      </c>
      <c r="I35" s="4">
        <v>287</v>
      </c>
      <c r="J35" t="s">
        <v>243</v>
      </c>
      <c r="K35" s="5" t="s">
        <v>188</v>
      </c>
    </row>
    <row r="36" spans="1:11" x14ac:dyDescent="0.25">
      <c r="C36" s="3" t="s">
        <v>237</v>
      </c>
    </row>
    <row r="37" spans="1:11" x14ac:dyDescent="0.25">
      <c r="C37" s="3"/>
    </row>
    <row r="38" spans="1:11" x14ac:dyDescent="0.25">
      <c r="A38" s="14" t="s">
        <v>28</v>
      </c>
    </row>
    <row r="39" spans="1:11" x14ac:dyDescent="0.25">
      <c r="A39" s="15">
        <v>40280</v>
      </c>
      <c r="C39" t="s">
        <v>158</v>
      </c>
      <c r="D39" s="12" t="s">
        <v>4</v>
      </c>
      <c r="E39" t="s">
        <v>239</v>
      </c>
      <c r="F39" s="4">
        <v>7</v>
      </c>
      <c r="G39" s="4" t="s">
        <v>4</v>
      </c>
      <c r="H39" s="4">
        <v>2</v>
      </c>
      <c r="I39" s="4">
        <v>595</v>
      </c>
      <c r="J39" t="s">
        <v>17</v>
      </c>
      <c r="K39" s="5" t="s">
        <v>70</v>
      </c>
    </row>
    <row r="40" spans="1:11" x14ac:dyDescent="0.25">
      <c r="C40" s="1" t="s">
        <v>194</v>
      </c>
      <c r="D40" s="12"/>
      <c r="K40" s="5"/>
    </row>
    <row r="41" spans="1:11" x14ac:dyDescent="0.25">
      <c r="C41" s="1"/>
      <c r="D41" s="12"/>
      <c r="K41" s="5"/>
    </row>
    <row r="42" spans="1:11" x14ac:dyDescent="0.25">
      <c r="A42" s="14" t="s">
        <v>100</v>
      </c>
      <c r="C42"/>
      <c r="D42" s="12"/>
      <c r="K42" s="5"/>
    </row>
    <row r="43" spans="1:11" x14ac:dyDescent="0.25">
      <c r="A43" s="15">
        <v>40278</v>
      </c>
      <c r="C43" s="5" t="s">
        <v>61</v>
      </c>
      <c r="D43" s="12" t="s">
        <v>4</v>
      </c>
      <c r="E43" s="5" t="s">
        <v>183</v>
      </c>
      <c r="F43" s="4">
        <v>7</v>
      </c>
      <c r="G43" s="4" t="s">
        <v>4</v>
      </c>
      <c r="H43" s="4">
        <v>1</v>
      </c>
      <c r="I43" s="4">
        <v>559</v>
      </c>
      <c r="J43" t="s">
        <v>242</v>
      </c>
      <c r="K43" s="5" t="s">
        <v>203</v>
      </c>
    </row>
    <row r="44" spans="1:11" x14ac:dyDescent="0.25">
      <c r="A44" s="15">
        <v>40280</v>
      </c>
      <c r="C44" s="5" t="s">
        <v>183</v>
      </c>
      <c r="D44" s="12" t="s">
        <v>4</v>
      </c>
      <c r="E44" s="5" t="s">
        <v>61</v>
      </c>
      <c r="F44" s="4">
        <v>5</v>
      </c>
      <c r="G44" s="4" t="s">
        <v>4</v>
      </c>
      <c r="H44" s="4">
        <v>6</v>
      </c>
      <c r="I44" s="4">
        <v>414</v>
      </c>
      <c r="J44" t="s">
        <v>231</v>
      </c>
      <c r="K44" s="5" t="s">
        <v>249</v>
      </c>
    </row>
    <row r="45" spans="1:11" x14ac:dyDescent="0.25">
      <c r="A45" s="15">
        <v>40282</v>
      </c>
      <c r="C45" s="5" t="s">
        <v>61</v>
      </c>
      <c r="D45" s="12" t="s">
        <v>4</v>
      </c>
      <c r="E45" s="5" t="s">
        <v>183</v>
      </c>
      <c r="F45" s="4">
        <v>3</v>
      </c>
      <c r="G45" s="4" t="s">
        <v>4</v>
      </c>
      <c r="H45" s="4">
        <v>1</v>
      </c>
      <c r="I45" s="4">
        <v>928</v>
      </c>
      <c r="J45" t="s">
        <v>231</v>
      </c>
      <c r="K45" s="5" t="s">
        <v>249</v>
      </c>
    </row>
    <row r="46" spans="1:11" x14ac:dyDescent="0.25">
      <c r="C46" s="3" t="s">
        <v>164</v>
      </c>
    </row>
    <row r="47" spans="1:11" x14ac:dyDescent="0.25">
      <c r="C47"/>
      <c r="D47" s="12"/>
      <c r="K47" s="5"/>
    </row>
    <row r="48" spans="1:11" x14ac:dyDescent="0.25">
      <c r="C48"/>
      <c r="J48" s="1" t="s">
        <v>103</v>
      </c>
      <c r="K48" s="5"/>
    </row>
    <row r="49" spans="1:11" x14ac:dyDescent="0.25">
      <c r="C49"/>
      <c r="J49" t="s">
        <v>17</v>
      </c>
      <c r="K49" s="4">
        <v>3</v>
      </c>
    </row>
    <row r="50" spans="1:11" x14ac:dyDescent="0.25">
      <c r="C50" s="3"/>
      <c r="J50" s="5" t="s">
        <v>70</v>
      </c>
      <c r="K50" s="4">
        <v>3</v>
      </c>
    </row>
    <row r="51" spans="1:11" x14ac:dyDescent="0.25">
      <c r="J51" t="s">
        <v>206</v>
      </c>
      <c r="K51" s="4">
        <v>1</v>
      </c>
    </row>
    <row r="52" spans="1:11" x14ac:dyDescent="0.25">
      <c r="C52"/>
      <c r="J52" t="s">
        <v>250</v>
      </c>
      <c r="K52" s="4">
        <v>2</v>
      </c>
    </row>
    <row r="53" spans="1:11" x14ac:dyDescent="0.25">
      <c r="C53"/>
      <c r="J53" t="s">
        <v>242</v>
      </c>
      <c r="K53" s="4">
        <v>4</v>
      </c>
    </row>
    <row r="54" spans="1:11" x14ac:dyDescent="0.25">
      <c r="C54"/>
      <c r="J54" s="5" t="s">
        <v>169</v>
      </c>
      <c r="K54" s="4">
        <v>2</v>
      </c>
    </row>
    <row r="55" spans="1:11" x14ac:dyDescent="0.25">
      <c r="C55"/>
      <c r="J55" t="s">
        <v>256</v>
      </c>
      <c r="K55" s="4">
        <v>1</v>
      </c>
    </row>
    <row r="56" spans="1:11" x14ac:dyDescent="0.25">
      <c r="C56" s="3"/>
      <c r="J56" t="s">
        <v>258</v>
      </c>
      <c r="K56" s="4">
        <v>2</v>
      </c>
    </row>
    <row r="57" spans="1:11" x14ac:dyDescent="0.25">
      <c r="J57" t="s">
        <v>261</v>
      </c>
      <c r="K57" s="4">
        <v>1</v>
      </c>
    </row>
    <row r="58" spans="1:11" x14ac:dyDescent="0.25">
      <c r="C58"/>
      <c r="J58" t="s">
        <v>243</v>
      </c>
      <c r="K58" s="4">
        <v>3</v>
      </c>
    </row>
    <row r="59" spans="1:11" x14ac:dyDescent="0.25">
      <c r="C59"/>
      <c r="J59" t="s">
        <v>231</v>
      </c>
      <c r="K59" s="4">
        <v>6</v>
      </c>
    </row>
    <row r="60" spans="1:11" x14ac:dyDescent="0.25">
      <c r="C60"/>
      <c r="J60" t="s">
        <v>244</v>
      </c>
      <c r="K60" s="4">
        <v>1</v>
      </c>
    </row>
    <row r="61" spans="1:11" x14ac:dyDescent="0.25">
      <c r="C61"/>
      <c r="J61" s="5" t="s">
        <v>188</v>
      </c>
      <c r="K61" s="4">
        <v>3</v>
      </c>
    </row>
    <row r="62" spans="1:11" x14ac:dyDescent="0.25">
      <c r="C62" s="3"/>
      <c r="J62" t="s">
        <v>214</v>
      </c>
      <c r="K62" s="4">
        <v>1</v>
      </c>
    </row>
    <row r="63" spans="1:11" x14ac:dyDescent="0.25">
      <c r="C63"/>
      <c r="J63" t="s">
        <v>23</v>
      </c>
      <c r="K63" s="4">
        <v>1</v>
      </c>
    </row>
    <row r="64" spans="1:11" x14ac:dyDescent="0.25">
      <c r="A64" s="14"/>
      <c r="C64"/>
      <c r="J64" s="5" t="s">
        <v>205</v>
      </c>
      <c r="K64" s="4">
        <v>3</v>
      </c>
    </row>
    <row r="65" spans="1:11" x14ac:dyDescent="0.25">
      <c r="C65"/>
      <c r="J65" s="5" t="s">
        <v>249</v>
      </c>
      <c r="K65" s="4">
        <v>6</v>
      </c>
    </row>
    <row r="66" spans="1:11" x14ac:dyDescent="0.25">
      <c r="C66" s="1"/>
      <c r="J66" s="5" t="s">
        <v>203</v>
      </c>
      <c r="K66" s="4">
        <v>4</v>
      </c>
    </row>
    <row r="67" spans="1:11" x14ac:dyDescent="0.25">
      <c r="C67"/>
      <c r="J67" s="5" t="s">
        <v>262</v>
      </c>
      <c r="K67" s="4">
        <v>1</v>
      </c>
    </row>
    <row r="68" spans="1:11" x14ac:dyDescent="0.25">
      <c r="A68" s="14"/>
      <c r="J68" s="5" t="s">
        <v>257</v>
      </c>
      <c r="K68" s="4">
        <v>2</v>
      </c>
    </row>
    <row r="69" spans="1:11" x14ac:dyDescent="0.25">
      <c r="J69" s="5" t="s">
        <v>223</v>
      </c>
      <c r="K69" s="4">
        <f>SUM(K49:K68)</f>
        <v>50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&amp;LSalibandyliitto&amp;CNaisten Salibandyliigan play offs ottelut kaudella 2009-10&amp;R14.4.2010</oddHeader>
    <oddFooter>&amp;C&amp;P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66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39879</v>
      </c>
      <c r="C4" s="5" t="s">
        <v>61</v>
      </c>
      <c r="D4" s="4" t="s">
        <v>4</v>
      </c>
      <c r="E4" s="5" t="s">
        <v>175</v>
      </c>
      <c r="F4" s="4">
        <v>9</v>
      </c>
      <c r="G4" s="4" t="s">
        <v>4</v>
      </c>
      <c r="H4" s="4">
        <v>4</v>
      </c>
      <c r="I4" s="4">
        <v>112</v>
      </c>
      <c r="J4" t="s">
        <v>205</v>
      </c>
      <c r="K4" s="5" t="s">
        <v>206</v>
      </c>
      <c r="M4" s="5" t="s">
        <v>61</v>
      </c>
      <c r="N4" s="4">
        <v>9</v>
      </c>
      <c r="O4" s="4">
        <v>9</v>
      </c>
      <c r="P4" s="4">
        <v>0</v>
      </c>
      <c r="Q4" s="4">
        <v>0</v>
      </c>
      <c r="R4" s="4">
        <f>SUM(F4+H5+F6+F25+H26+F27+F40+H41+F42)</f>
        <v>48</v>
      </c>
      <c r="S4" s="4">
        <f>SUM(H4+F5+H6+H25+F26+H27+H40+F41+H42)</f>
        <v>23</v>
      </c>
      <c r="T4" s="4">
        <f>O4*2</f>
        <v>18</v>
      </c>
    </row>
    <row r="5" spans="1:20" x14ac:dyDescent="0.25">
      <c r="A5" s="15">
        <v>39880</v>
      </c>
      <c r="C5" s="5" t="s">
        <v>175</v>
      </c>
      <c r="D5" s="4" t="s">
        <v>4</v>
      </c>
      <c r="E5" s="5" t="s">
        <v>61</v>
      </c>
      <c r="F5" s="4">
        <v>2</v>
      </c>
      <c r="G5" s="4" t="s">
        <v>4</v>
      </c>
      <c r="H5" s="4">
        <v>8</v>
      </c>
      <c r="I5" s="4">
        <v>123</v>
      </c>
      <c r="J5" t="s">
        <v>232</v>
      </c>
      <c r="K5" t="s">
        <v>248</v>
      </c>
      <c r="M5" s="5" t="s">
        <v>13</v>
      </c>
      <c r="N5" s="4">
        <v>9</v>
      </c>
      <c r="O5" s="4">
        <v>6</v>
      </c>
      <c r="P5" s="4">
        <v>0</v>
      </c>
      <c r="Q5" s="4">
        <v>3</v>
      </c>
      <c r="R5" s="4">
        <f>SUM(F9+H10+F11+F30+H31+F32+H40+F41+H42)</f>
        <v>43</v>
      </c>
      <c r="S5" s="4">
        <f>SUM(H9+F10+H11+H30+F31+H32+F40+H41+F42)</f>
        <v>28</v>
      </c>
      <c r="T5" s="4">
        <f t="shared" ref="T5:T11" si="0">O5*2</f>
        <v>12</v>
      </c>
    </row>
    <row r="6" spans="1:20" x14ac:dyDescent="0.25">
      <c r="A6" s="15">
        <v>39883</v>
      </c>
      <c r="C6" s="5" t="s">
        <v>61</v>
      </c>
      <c r="D6" s="4" t="s">
        <v>4</v>
      </c>
      <c r="E6" s="5" t="s">
        <v>175</v>
      </c>
      <c r="F6" s="4">
        <v>8</v>
      </c>
      <c r="G6" s="4" t="s">
        <v>4</v>
      </c>
      <c r="H6" s="4">
        <v>4</v>
      </c>
      <c r="I6" s="4">
        <v>139</v>
      </c>
      <c r="J6" t="s">
        <v>249</v>
      </c>
      <c r="K6" s="5" t="s">
        <v>231</v>
      </c>
      <c r="M6" t="s">
        <v>158</v>
      </c>
      <c r="N6" s="4">
        <v>7</v>
      </c>
      <c r="O6" s="4">
        <v>4</v>
      </c>
      <c r="P6" s="4">
        <v>0</v>
      </c>
      <c r="Q6" s="4">
        <v>3</v>
      </c>
      <c r="R6" s="4">
        <f>SUM(F14+H15+F16+H30+F31+H32+F36)</f>
        <v>25</v>
      </c>
      <c r="S6" s="4">
        <f>SUM(H14+F15+H16+F30+H31+F32+H36)</f>
        <v>28</v>
      </c>
      <c r="T6" s="4">
        <f t="shared" si="0"/>
        <v>8</v>
      </c>
    </row>
    <row r="7" spans="1:20" x14ac:dyDescent="0.25">
      <c r="C7" s="1" t="s">
        <v>160</v>
      </c>
      <c r="M7" t="s">
        <v>212</v>
      </c>
      <c r="N7" s="4">
        <v>7</v>
      </c>
      <c r="O7" s="4">
        <v>3</v>
      </c>
      <c r="P7" s="4">
        <v>0</v>
      </c>
      <c r="Q7" s="4">
        <v>4</v>
      </c>
      <c r="R7" s="4">
        <f>SUM(F19+H20+F21+H25+F26+H27+H36)</f>
        <v>20</v>
      </c>
      <c r="S7" s="4">
        <f>SUM(H19+F20+H21+F25+H26+F27+F36)</f>
        <v>19</v>
      </c>
      <c r="T7" s="4">
        <f t="shared" si="0"/>
        <v>6</v>
      </c>
    </row>
    <row r="8" spans="1:20" x14ac:dyDescent="0.25">
      <c r="A8" s="14"/>
      <c r="M8" t="s">
        <v>239</v>
      </c>
      <c r="N8" s="4">
        <v>3</v>
      </c>
      <c r="O8" s="4">
        <v>0</v>
      </c>
      <c r="P8" s="4">
        <v>0</v>
      </c>
      <c r="Q8" s="4">
        <v>3</v>
      </c>
      <c r="R8" s="4">
        <f>SUM(H19+F20+H21)</f>
        <v>6</v>
      </c>
      <c r="S8" s="4">
        <f>SUM(F19+H20+F21)</f>
        <v>12</v>
      </c>
      <c r="T8" s="4">
        <f t="shared" si="0"/>
        <v>0</v>
      </c>
    </row>
    <row r="9" spans="1:20" x14ac:dyDescent="0.25">
      <c r="A9" s="15">
        <v>39879</v>
      </c>
      <c r="C9" s="5" t="s">
        <v>13</v>
      </c>
      <c r="D9" s="4" t="s">
        <v>4</v>
      </c>
      <c r="E9" s="5" t="s">
        <v>238</v>
      </c>
      <c r="F9" s="4">
        <v>7</v>
      </c>
      <c r="G9" s="4" t="s">
        <v>4</v>
      </c>
      <c r="H9" s="4">
        <v>0</v>
      </c>
      <c r="I9" s="4">
        <v>174</v>
      </c>
      <c r="J9" t="s">
        <v>188</v>
      </c>
      <c r="K9" s="5" t="s">
        <v>243</v>
      </c>
      <c r="M9" s="5" t="s">
        <v>224</v>
      </c>
      <c r="N9" s="4">
        <v>3</v>
      </c>
      <c r="O9" s="4">
        <v>0</v>
      </c>
      <c r="P9" s="4">
        <v>0</v>
      </c>
      <c r="Q9" s="4">
        <v>3</v>
      </c>
      <c r="R9" s="4">
        <f>SUM(H14+F15+H16)</f>
        <v>10</v>
      </c>
      <c r="S9" s="4">
        <f>SUM(F14+H15+F16)</f>
        <v>13</v>
      </c>
      <c r="T9" s="4">
        <f t="shared" si="0"/>
        <v>0</v>
      </c>
    </row>
    <row r="10" spans="1:20" x14ac:dyDescent="0.25">
      <c r="A10" s="15">
        <v>39880</v>
      </c>
      <c r="C10" s="5" t="s">
        <v>238</v>
      </c>
      <c r="D10" s="4" t="s">
        <v>4</v>
      </c>
      <c r="E10" s="5" t="s">
        <v>13</v>
      </c>
      <c r="F10" s="4">
        <v>2</v>
      </c>
      <c r="G10" s="4" t="s">
        <v>4</v>
      </c>
      <c r="H10" s="4">
        <v>3</v>
      </c>
      <c r="I10" s="4">
        <v>142</v>
      </c>
      <c r="J10" t="s">
        <v>246</v>
      </c>
      <c r="K10" s="5" t="s">
        <v>247</v>
      </c>
      <c r="M10" s="5" t="s">
        <v>238</v>
      </c>
      <c r="N10" s="4">
        <v>3</v>
      </c>
      <c r="O10" s="4">
        <v>0</v>
      </c>
      <c r="P10" s="4">
        <v>0</v>
      </c>
      <c r="Q10" s="4">
        <v>3</v>
      </c>
      <c r="R10" s="4">
        <f>SUM(H9+F10+H11)</f>
        <v>6</v>
      </c>
      <c r="S10" s="4">
        <f>SUM(F9+H10+F11)</f>
        <v>20</v>
      </c>
      <c r="T10" s="4">
        <f t="shared" si="0"/>
        <v>0</v>
      </c>
    </row>
    <row r="11" spans="1:20" x14ac:dyDescent="0.25">
      <c r="A11" s="15">
        <v>39883</v>
      </c>
      <c r="C11" s="5" t="s">
        <v>13</v>
      </c>
      <c r="D11" s="4" t="s">
        <v>4</v>
      </c>
      <c r="E11" s="5" t="s">
        <v>238</v>
      </c>
      <c r="F11" s="4">
        <v>10</v>
      </c>
      <c r="G11" s="4" t="s">
        <v>4</v>
      </c>
      <c r="H11" s="4">
        <v>4</v>
      </c>
      <c r="I11" s="4">
        <v>176</v>
      </c>
      <c r="J11" t="s">
        <v>188</v>
      </c>
      <c r="K11" s="5" t="s">
        <v>243</v>
      </c>
      <c r="M11" s="5" t="s">
        <v>175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10</v>
      </c>
      <c r="S11" s="4">
        <f>SUM(F4+H5+F6)</f>
        <v>25</v>
      </c>
      <c r="T11" s="4">
        <f t="shared" si="0"/>
        <v>0</v>
      </c>
    </row>
    <row r="12" spans="1:20" x14ac:dyDescent="0.25">
      <c r="C12" s="1" t="s">
        <v>241</v>
      </c>
      <c r="K12" s="5"/>
      <c r="N12" s="4">
        <f>SUM(N4:N11)</f>
        <v>44</v>
      </c>
      <c r="O12" s="4">
        <f t="shared" ref="O12:T12" si="1">SUM(O4:O11)</f>
        <v>22</v>
      </c>
      <c r="P12" s="4">
        <f t="shared" si="1"/>
        <v>0</v>
      </c>
      <c r="Q12" s="4">
        <f t="shared" si="1"/>
        <v>22</v>
      </c>
      <c r="R12" s="4">
        <f t="shared" si="1"/>
        <v>168</v>
      </c>
      <c r="S12" s="4">
        <f t="shared" si="1"/>
        <v>168</v>
      </c>
      <c r="T12" s="4">
        <f t="shared" si="1"/>
        <v>44</v>
      </c>
    </row>
    <row r="13" spans="1:20" x14ac:dyDescent="0.25">
      <c r="K13" s="5"/>
    </row>
    <row r="14" spans="1:20" x14ac:dyDescent="0.25">
      <c r="A14" s="15">
        <v>39879</v>
      </c>
      <c r="C14" t="s">
        <v>158</v>
      </c>
      <c r="D14" s="4" t="s">
        <v>4</v>
      </c>
      <c r="E14" s="5" t="s">
        <v>224</v>
      </c>
      <c r="F14" s="4">
        <v>8</v>
      </c>
      <c r="G14" s="4" t="s">
        <v>4</v>
      </c>
      <c r="H14" s="4">
        <v>7</v>
      </c>
      <c r="I14" s="4">
        <v>213</v>
      </c>
      <c r="J14" t="s">
        <v>250</v>
      </c>
      <c r="K14" s="5" t="s">
        <v>251</v>
      </c>
    </row>
    <row r="15" spans="1:20" x14ac:dyDescent="0.25">
      <c r="A15" s="15">
        <v>39880</v>
      </c>
      <c r="C15" s="5" t="s">
        <v>224</v>
      </c>
      <c r="D15" s="4" t="s">
        <v>4</v>
      </c>
      <c r="E15" t="s">
        <v>158</v>
      </c>
      <c r="F15" s="4">
        <v>1</v>
      </c>
      <c r="G15" s="4" t="s">
        <v>4</v>
      </c>
      <c r="H15" s="4">
        <v>2</v>
      </c>
      <c r="I15" s="4">
        <v>230</v>
      </c>
      <c r="J15" t="s">
        <v>245</v>
      </c>
      <c r="K15" t="s">
        <v>214</v>
      </c>
      <c r="M15" s="1" t="s">
        <v>327</v>
      </c>
    </row>
    <row r="16" spans="1:20" x14ac:dyDescent="0.25">
      <c r="A16" s="15">
        <v>39883</v>
      </c>
      <c r="C16" t="s">
        <v>158</v>
      </c>
      <c r="D16" s="4" t="s">
        <v>4</v>
      </c>
      <c r="E16" s="5" t="s">
        <v>224</v>
      </c>
      <c r="F16" s="4">
        <v>3</v>
      </c>
      <c r="G16" s="4" t="s">
        <v>4</v>
      </c>
      <c r="H16" s="4">
        <v>2</v>
      </c>
      <c r="I16" s="4">
        <v>327</v>
      </c>
      <c r="J16" t="s">
        <v>250</v>
      </c>
      <c r="K16" s="5" t="s">
        <v>254</v>
      </c>
      <c r="L16" s="5"/>
      <c r="M16" t="s">
        <v>328</v>
      </c>
      <c r="N16" s="12" t="s">
        <v>349</v>
      </c>
      <c r="O16" s="5" t="s">
        <v>61</v>
      </c>
      <c r="P16" s="5" t="s">
        <v>175</v>
      </c>
      <c r="Q16" s="4">
        <v>3</v>
      </c>
      <c r="R16" s="4">
        <v>0</v>
      </c>
    </row>
    <row r="17" spans="1:18" x14ac:dyDescent="0.25">
      <c r="C17" s="1" t="s">
        <v>197</v>
      </c>
      <c r="K17" s="5"/>
      <c r="M17" t="s">
        <v>328</v>
      </c>
      <c r="N17" s="12" t="s">
        <v>349</v>
      </c>
      <c r="O17" s="5" t="s">
        <v>13</v>
      </c>
      <c r="P17" s="5" t="s">
        <v>238</v>
      </c>
      <c r="Q17" s="4">
        <v>3</v>
      </c>
      <c r="R17" s="4">
        <v>0</v>
      </c>
    </row>
    <row r="18" spans="1:18" x14ac:dyDescent="0.25">
      <c r="C18"/>
      <c r="K18" s="5"/>
      <c r="M18" t="s">
        <v>328</v>
      </c>
      <c r="N18" s="12" t="s">
        <v>349</v>
      </c>
      <c r="O18" t="s">
        <v>158</v>
      </c>
      <c r="P18" t="s">
        <v>224</v>
      </c>
      <c r="Q18" s="4">
        <v>3</v>
      </c>
      <c r="R18" s="4">
        <v>0</v>
      </c>
    </row>
    <row r="19" spans="1:18" x14ac:dyDescent="0.25">
      <c r="A19" s="15">
        <v>39879</v>
      </c>
      <c r="C19" t="s">
        <v>212</v>
      </c>
      <c r="D19" s="4" t="s">
        <v>4</v>
      </c>
      <c r="E19" t="s">
        <v>239</v>
      </c>
      <c r="F19" s="4">
        <v>5</v>
      </c>
      <c r="G19" s="4" t="s">
        <v>4</v>
      </c>
      <c r="H19" s="4">
        <v>1</v>
      </c>
      <c r="I19" s="4">
        <v>242</v>
      </c>
      <c r="J19" t="s">
        <v>242</v>
      </c>
      <c r="K19" s="5" t="s">
        <v>203</v>
      </c>
      <c r="M19" t="s">
        <v>328</v>
      </c>
      <c r="N19" s="12" t="s">
        <v>349</v>
      </c>
      <c r="O19" t="s">
        <v>212</v>
      </c>
      <c r="P19" t="s">
        <v>239</v>
      </c>
      <c r="Q19" s="4">
        <v>3</v>
      </c>
      <c r="R19" s="4">
        <v>0</v>
      </c>
    </row>
    <row r="20" spans="1:18" x14ac:dyDescent="0.25">
      <c r="A20" s="15">
        <v>39880</v>
      </c>
      <c r="C20" t="s">
        <v>239</v>
      </c>
      <c r="D20" s="4" t="s">
        <v>4</v>
      </c>
      <c r="E20" t="s">
        <v>212</v>
      </c>
      <c r="F20" s="4">
        <v>0</v>
      </c>
      <c r="G20" s="4" t="s">
        <v>4</v>
      </c>
      <c r="H20" s="4">
        <v>1</v>
      </c>
      <c r="I20" s="4">
        <v>358</v>
      </c>
      <c r="J20" t="s">
        <v>244</v>
      </c>
      <c r="K20" t="s">
        <v>233</v>
      </c>
      <c r="M20" t="s">
        <v>330</v>
      </c>
      <c r="N20" s="12" t="s">
        <v>349</v>
      </c>
      <c r="O20" t="s">
        <v>61</v>
      </c>
      <c r="P20" t="s">
        <v>212</v>
      </c>
      <c r="Q20" s="4">
        <v>3</v>
      </c>
      <c r="R20" s="4">
        <v>0</v>
      </c>
    </row>
    <row r="21" spans="1:18" x14ac:dyDescent="0.25">
      <c r="A21" s="15">
        <v>39883</v>
      </c>
      <c r="C21" t="s">
        <v>212</v>
      </c>
      <c r="D21" s="4" t="s">
        <v>4</v>
      </c>
      <c r="E21" t="s">
        <v>239</v>
      </c>
      <c r="F21" s="4">
        <v>6</v>
      </c>
      <c r="G21" s="4" t="s">
        <v>4</v>
      </c>
      <c r="H21" s="4">
        <v>5</v>
      </c>
      <c r="I21" s="4">
        <v>368</v>
      </c>
      <c r="J21" t="s">
        <v>242</v>
      </c>
      <c r="K21" s="5" t="s">
        <v>203</v>
      </c>
      <c r="M21" t="s">
        <v>330</v>
      </c>
      <c r="N21" s="12" t="s">
        <v>349</v>
      </c>
      <c r="O21" s="5" t="s">
        <v>13</v>
      </c>
      <c r="P21" t="s">
        <v>158</v>
      </c>
      <c r="Q21" s="4">
        <v>3</v>
      </c>
      <c r="R21" s="4">
        <v>0</v>
      </c>
    </row>
    <row r="22" spans="1:18" x14ac:dyDescent="0.25">
      <c r="C22" s="1" t="s">
        <v>240</v>
      </c>
      <c r="G22" s="4" t="s">
        <v>186</v>
      </c>
      <c r="M22" t="s">
        <v>331</v>
      </c>
      <c r="N22" s="12" t="s">
        <v>349</v>
      </c>
      <c r="O22" t="s">
        <v>158</v>
      </c>
      <c r="P22" t="s">
        <v>212</v>
      </c>
      <c r="Q22" s="12">
        <v>1</v>
      </c>
      <c r="R22" s="4">
        <v>0</v>
      </c>
    </row>
    <row r="23" spans="1:18" x14ac:dyDescent="0.25">
      <c r="C23" s="1"/>
      <c r="M23" t="s">
        <v>332</v>
      </c>
      <c r="N23" s="12" t="s">
        <v>349</v>
      </c>
      <c r="O23" t="s">
        <v>61</v>
      </c>
      <c r="P23" s="5" t="s">
        <v>13</v>
      </c>
      <c r="Q23" s="4">
        <v>3</v>
      </c>
      <c r="R23" s="4">
        <v>0</v>
      </c>
    </row>
    <row r="24" spans="1:18" x14ac:dyDescent="0.25">
      <c r="A24" s="14" t="s">
        <v>97</v>
      </c>
      <c r="C24"/>
      <c r="M24" t="s">
        <v>333</v>
      </c>
      <c r="Q24" s="4">
        <f>SUM(Q16:Q23)</f>
        <v>22</v>
      </c>
      <c r="R24" s="4">
        <f>SUM(R16:R23)</f>
        <v>0</v>
      </c>
    </row>
    <row r="25" spans="1:18" x14ac:dyDescent="0.25">
      <c r="A25" s="15">
        <v>39892</v>
      </c>
      <c r="C25" s="5" t="s">
        <v>61</v>
      </c>
      <c r="D25" s="4" t="s">
        <v>4</v>
      </c>
      <c r="E25" t="s">
        <v>212</v>
      </c>
      <c r="F25" s="4">
        <v>2</v>
      </c>
      <c r="G25" s="4" t="s">
        <v>4</v>
      </c>
      <c r="H25" s="4">
        <v>1</v>
      </c>
      <c r="I25" s="4">
        <v>334</v>
      </c>
      <c r="J25" t="s">
        <v>214</v>
      </c>
      <c r="K25" t="s">
        <v>245</v>
      </c>
    </row>
    <row r="26" spans="1:18" x14ac:dyDescent="0.25">
      <c r="A26" s="15">
        <v>39894</v>
      </c>
      <c r="C26" t="s">
        <v>212</v>
      </c>
      <c r="D26" s="4" t="s">
        <v>4</v>
      </c>
      <c r="E26" s="5" t="s">
        <v>61</v>
      </c>
      <c r="F26" s="4">
        <v>3</v>
      </c>
      <c r="G26" s="4" t="s">
        <v>4</v>
      </c>
      <c r="H26" s="4">
        <v>5</v>
      </c>
      <c r="I26" s="4">
        <v>485</v>
      </c>
      <c r="J26" t="s">
        <v>203</v>
      </c>
      <c r="K26" s="5" t="s">
        <v>242</v>
      </c>
    </row>
    <row r="27" spans="1:18" x14ac:dyDescent="0.25">
      <c r="A27" s="15">
        <v>39897</v>
      </c>
      <c r="C27" s="5" t="s">
        <v>61</v>
      </c>
      <c r="D27" s="4" t="s">
        <v>4</v>
      </c>
      <c r="E27" t="s">
        <v>212</v>
      </c>
      <c r="F27" s="4">
        <v>3</v>
      </c>
      <c r="G27" s="4" t="s">
        <v>4</v>
      </c>
      <c r="H27" s="4">
        <v>2</v>
      </c>
      <c r="I27" s="4">
        <v>390</v>
      </c>
      <c r="J27" t="s">
        <v>214</v>
      </c>
      <c r="K27" t="s">
        <v>245</v>
      </c>
    </row>
    <row r="28" spans="1:18" x14ac:dyDescent="0.25">
      <c r="C28" s="1" t="s">
        <v>237</v>
      </c>
      <c r="K28" s="5"/>
    </row>
    <row r="30" spans="1:18" x14ac:dyDescent="0.25">
      <c r="A30" s="15">
        <v>39893</v>
      </c>
      <c r="C30" s="5" t="s">
        <v>13</v>
      </c>
      <c r="D30" s="4" t="s">
        <v>4</v>
      </c>
      <c r="E30" t="s">
        <v>158</v>
      </c>
      <c r="F30" s="4">
        <v>5</v>
      </c>
      <c r="G30" s="4" t="s">
        <v>4</v>
      </c>
      <c r="H30" s="4">
        <v>3</v>
      </c>
      <c r="I30" s="4">
        <v>190</v>
      </c>
      <c r="J30" t="s">
        <v>231</v>
      </c>
      <c r="K30" s="5" t="s">
        <v>249</v>
      </c>
    </row>
    <row r="31" spans="1:18" x14ac:dyDescent="0.25">
      <c r="A31" s="15">
        <v>39894</v>
      </c>
      <c r="C31" t="s">
        <v>158</v>
      </c>
      <c r="D31" s="4" t="s">
        <v>4</v>
      </c>
      <c r="E31" s="5" t="s">
        <v>13</v>
      </c>
      <c r="F31" s="4">
        <v>3</v>
      </c>
      <c r="G31" s="4" t="s">
        <v>4</v>
      </c>
      <c r="H31" s="4">
        <v>5</v>
      </c>
      <c r="I31" s="4">
        <v>450</v>
      </c>
      <c r="J31" t="s">
        <v>243</v>
      </c>
      <c r="K31" s="5" t="s">
        <v>252</v>
      </c>
    </row>
    <row r="32" spans="1:18" x14ac:dyDescent="0.25">
      <c r="A32" s="15">
        <v>39897</v>
      </c>
      <c r="C32" s="5" t="s">
        <v>13</v>
      </c>
      <c r="D32" s="4" t="s">
        <v>4</v>
      </c>
      <c r="E32" t="s">
        <v>158</v>
      </c>
      <c r="F32" s="4">
        <v>6</v>
      </c>
      <c r="G32" s="4" t="s">
        <v>4</v>
      </c>
      <c r="H32" s="4">
        <v>3</v>
      </c>
      <c r="I32" s="4">
        <v>282</v>
      </c>
      <c r="J32" t="s">
        <v>231</v>
      </c>
      <c r="K32" s="5" t="s">
        <v>249</v>
      </c>
    </row>
    <row r="33" spans="1:11" x14ac:dyDescent="0.25">
      <c r="C33" s="3" t="s">
        <v>253</v>
      </c>
    </row>
    <row r="34" spans="1:11" x14ac:dyDescent="0.25">
      <c r="C34" s="3"/>
    </row>
    <row r="35" spans="1:11" x14ac:dyDescent="0.25">
      <c r="A35" s="14" t="s">
        <v>28</v>
      </c>
    </row>
    <row r="36" spans="1:11" x14ac:dyDescent="0.25">
      <c r="A36" s="15">
        <v>39907</v>
      </c>
      <c r="C36" t="s">
        <v>158</v>
      </c>
      <c r="D36" s="12" t="s">
        <v>4</v>
      </c>
      <c r="E36" t="s">
        <v>212</v>
      </c>
      <c r="F36" s="4">
        <v>3</v>
      </c>
      <c r="G36" s="4" t="s">
        <v>4</v>
      </c>
      <c r="H36" s="4">
        <v>2</v>
      </c>
      <c r="I36" s="4">
        <v>560</v>
      </c>
      <c r="J36" t="s">
        <v>231</v>
      </c>
      <c r="K36" s="5" t="s">
        <v>249</v>
      </c>
    </row>
    <row r="37" spans="1:11" x14ac:dyDescent="0.25">
      <c r="C37" s="1" t="s">
        <v>194</v>
      </c>
      <c r="D37" s="12"/>
      <c r="K37" s="5"/>
    </row>
    <row r="38" spans="1:11" x14ac:dyDescent="0.25">
      <c r="C38" s="1"/>
      <c r="D38" s="12"/>
      <c r="K38" s="5"/>
    </row>
    <row r="39" spans="1:11" x14ac:dyDescent="0.25">
      <c r="A39" s="14" t="s">
        <v>100</v>
      </c>
      <c r="C39"/>
      <c r="D39" s="12"/>
      <c r="K39" s="5"/>
    </row>
    <row r="40" spans="1:11" x14ac:dyDescent="0.25">
      <c r="A40" s="15">
        <v>39907</v>
      </c>
      <c r="C40" s="5" t="s">
        <v>61</v>
      </c>
      <c r="D40" s="12" t="s">
        <v>4</v>
      </c>
      <c r="E40" s="5" t="s">
        <v>13</v>
      </c>
      <c r="F40" s="4">
        <v>5</v>
      </c>
      <c r="G40" s="4" t="s">
        <v>4</v>
      </c>
      <c r="H40" s="4">
        <v>4</v>
      </c>
      <c r="I40" s="4">
        <v>711</v>
      </c>
      <c r="J40" t="s">
        <v>242</v>
      </c>
      <c r="K40" s="5" t="s">
        <v>203</v>
      </c>
    </row>
    <row r="41" spans="1:11" x14ac:dyDescent="0.25">
      <c r="A41" s="15">
        <v>39908</v>
      </c>
      <c r="C41" s="5" t="s">
        <v>13</v>
      </c>
      <c r="D41" s="12" t="s">
        <v>4</v>
      </c>
      <c r="E41" s="5" t="s">
        <v>61</v>
      </c>
      <c r="F41" s="4">
        <v>1</v>
      </c>
      <c r="G41" s="4" t="s">
        <v>4</v>
      </c>
      <c r="H41" s="4">
        <v>4</v>
      </c>
      <c r="I41" s="4">
        <v>591</v>
      </c>
      <c r="J41" t="s">
        <v>214</v>
      </c>
      <c r="K41" t="s">
        <v>245</v>
      </c>
    </row>
    <row r="42" spans="1:11" x14ac:dyDescent="0.25">
      <c r="A42" s="15">
        <v>39911</v>
      </c>
      <c r="C42" s="5" t="s">
        <v>61</v>
      </c>
      <c r="D42" s="12" t="s">
        <v>4</v>
      </c>
      <c r="E42" s="5" t="s">
        <v>13</v>
      </c>
      <c r="F42" s="4">
        <v>4</v>
      </c>
      <c r="G42" s="4" t="s">
        <v>4</v>
      </c>
      <c r="H42" s="4">
        <v>2</v>
      </c>
      <c r="I42" s="4">
        <v>980</v>
      </c>
      <c r="J42" t="s">
        <v>214</v>
      </c>
      <c r="K42" t="s">
        <v>245</v>
      </c>
    </row>
    <row r="43" spans="1:11" x14ac:dyDescent="0.25">
      <c r="C43" s="3" t="s">
        <v>164</v>
      </c>
    </row>
    <row r="44" spans="1:11" x14ac:dyDescent="0.25">
      <c r="C44"/>
      <c r="D44" s="12"/>
      <c r="K44" s="5"/>
    </row>
    <row r="45" spans="1:11" x14ac:dyDescent="0.25">
      <c r="C45"/>
      <c r="J45" s="1" t="s">
        <v>103</v>
      </c>
      <c r="K45" s="5"/>
    </row>
    <row r="46" spans="1:11" x14ac:dyDescent="0.25">
      <c r="C46"/>
      <c r="J46" t="s">
        <v>232</v>
      </c>
      <c r="K46" s="4">
        <v>1</v>
      </c>
    </row>
    <row r="47" spans="1:11" x14ac:dyDescent="0.25">
      <c r="C47" s="3"/>
      <c r="J47" s="5" t="s">
        <v>206</v>
      </c>
      <c r="K47" s="4">
        <v>1</v>
      </c>
    </row>
    <row r="48" spans="1:11" x14ac:dyDescent="0.25">
      <c r="J48" t="s">
        <v>250</v>
      </c>
      <c r="K48" s="4">
        <v>2</v>
      </c>
    </row>
    <row r="49" spans="1:11" x14ac:dyDescent="0.25">
      <c r="C49"/>
      <c r="J49" t="s">
        <v>242</v>
      </c>
      <c r="K49" s="4">
        <v>4</v>
      </c>
    </row>
    <row r="50" spans="1:11" x14ac:dyDescent="0.25">
      <c r="C50"/>
      <c r="J50" s="5" t="s">
        <v>251</v>
      </c>
      <c r="K50" s="4">
        <v>1</v>
      </c>
    </row>
    <row r="51" spans="1:11" x14ac:dyDescent="0.25">
      <c r="C51"/>
      <c r="J51" s="5" t="s">
        <v>247</v>
      </c>
      <c r="K51" s="4">
        <v>1</v>
      </c>
    </row>
    <row r="52" spans="1:11" x14ac:dyDescent="0.25">
      <c r="C52"/>
      <c r="J52" s="5" t="s">
        <v>252</v>
      </c>
      <c r="K52" s="4">
        <v>1</v>
      </c>
    </row>
    <row r="53" spans="1:11" x14ac:dyDescent="0.25">
      <c r="C53" s="3"/>
      <c r="J53" t="s">
        <v>248</v>
      </c>
      <c r="K53" s="4">
        <v>1</v>
      </c>
    </row>
    <row r="54" spans="1:11" x14ac:dyDescent="0.25">
      <c r="J54" s="5" t="s">
        <v>243</v>
      </c>
      <c r="K54" s="4">
        <v>3</v>
      </c>
    </row>
    <row r="55" spans="1:11" x14ac:dyDescent="0.25">
      <c r="C55"/>
      <c r="J55" t="s">
        <v>231</v>
      </c>
      <c r="K55" s="4">
        <v>4</v>
      </c>
    </row>
    <row r="56" spans="1:11" x14ac:dyDescent="0.25">
      <c r="C56"/>
      <c r="J56" t="s">
        <v>244</v>
      </c>
      <c r="K56" s="4">
        <v>1</v>
      </c>
    </row>
    <row r="57" spans="1:11" x14ac:dyDescent="0.25">
      <c r="C57"/>
      <c r="J57" t="s">
        <v>245</v>
      </c>
      <c r="K57" s="4">
        <v>5</v>
      </c>
    </row>
    <row r="58" spans="1:11" x14ac:dyDescent="0.25">
      <c r="C58"/>
      <c r="J58" t="s">
        <v>188</v>
      </c>
      <c r="K58" s="4">
        <v>2</v>
      </c>
    </row>
    <row r="59" spans="1:11" x14ac:dyDescent="0.25">
      <c r="C59" s="3"/>
      <c r="J59" t="s">
        <v>233</v>
      </c>
      <c r="K59" s="4">
        <v>1</v>
      </c>
    </row>
    <row r="60" spans="1:11" x14ac:dyDescent="0.25">
      <c r="C60"/>
      <c r="J60" t="s">
        <v>214</v>
      </c>
      <c r="K60" s="4">
        <v>5</v>
      </c>
    </row>
    <row r="61" spans="1:11" x14ac:dyDescent="0.25">
      <c r="A61" s="14"/>
      <c r="C61"/>
      <c r="J61" t="s">
        <v>205</v>
      </c>
      <c r="K61" s="4">
        <v>1</v>
      </c>
    </row>
    <row r="62" spans="1:11" x14ac:dyDescent="0.25">
      <c r="C62"/>
      <c r="J62" s="5" t="s">
        <v>249</v>
      </c>
      <c r="K62" s="4">
        <v>4</v>
      </c>
    </row>
    <row r="63" spans="1:11" x14ac:dyDescent="0.25">
      <c r="C63" s="1"/>
      <c r="J63" s="5" t="s">
        <v>203</v>
      </c>
      <c r="K63" s="4">
        <v>4</v>
      </c>
    </row>
    <row r="64" spans="1:11" x14ac:dyDescent="0.25">
      <c r="C64"/>
      <c r="J64" t="s">
        <v>246</v>
      </c>
      <c r="K64" s="4">
        <v>1</v>
      </c>
    </row>
    <row r="65" spans="1:11" x14ac:dyDescent="0.25">
      <c r="A65" s="14"/>
      <c r="J65" s="5" t="s">
        <v>254</v>
      </c>
      <c r="K65" s="4">
        <v>1</v>
      </c>
    </row>
    <row r="66" spans="1:11" x14ac:dyDescent="0.25">
      <c r="J66" s="5" t="s">
        <v>223</v>
      </c>
      <c r="K66" s="4">
        <f>SUM(K46:K65)</f>
        <v>44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&amp;LSalibandyliitto&amp;CNaisten Salibandyliigan play offs ottelut kaudella 2008-09&amp;R28.4.2009</oddHeader>
    <oddFooter>&amp;C&amp;P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81"/>
  <sheetViews>
    <sheetView workbookViewId="0">
      <pane ySplit="1" topLeftCell="A3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39514</v>
      </c>
      <c r="C4" s="5" t="s">
        <v>61</v>
      </c>
      <c r="D4" s="4" t="s">
        <v>4</v>
      </c>
      <c r="E4" s="5" t="s">
        <v>224</v>
      </c>
      <c r="F4" s="4">
        <v>4</v>
      </c>
      <c r="G4" s="4" t="s">
        <v>4</v>
      </c>
      <c r="H4" s="4">
        <v>3</v>
      </c>
      <c r="I4" s="4">
        <v>110</v>
      </c>
      <c r="J4" t="s">
        <v>146</v>
      </c>
      <c r="K4" s="5" t="s">
        <v>206</v>
      </c>
      <c r="M4" t="s">
        <v>61</v>
      </c>
      <c r="N4" s="4">
        <v>11</v>
      </c>
      <c r="O4" s="4">
        <v>9</v>
      </c>
      <c r="P4" s="4">
        <v>0</v>
      </c>
      <c r="Q4" s="4">
        <v>2</v>
      </c>
      <c r="R4" s="4">
        <f>SUM(F4+H5+F6+F29+H30+F31+F46+H47+F48+H49+F50)</f>
        <v>63</v>
      </c>
      <c r="S4" s="4">
        <f>SUM(H4+F5+H6+H29+F30+H31+H46+F47+H48+F49+H50)</f>
        <v>30</v>
      </c>
      <c r="T4" s="4">
        <f>O4*2</f>
        <v>18</v>
      </c>
    </row>
    <row r="5" spans="1:20" x14ac:dyDescent="0.25">
      <c r="A5" s="15">
        <v>39517</v>
      </c>
      <c r="C5" s="5" t="s">
        <v>224</v>
      </c>
      <c r="D5" s="4" t="s">
        <v>4</v>
      </c>
      <c r="E5" s="5" t="s">
        <v>61</v>
      </c>
      <c r="F5" s="4">
        <v>2</v>
      </c>
      <c r="G5" s="4" t="s">
        <v>4</v>
      </c>
      <c r="H5" s="4">
        <v>8</v>
      </c>
      <c r="I5" s="4">
        <v>267</v>
      </c>
      <c r="J5" t="s">
        <v>204</v>
      </c>
      <c r="K5" t="s">
        <v>173</v>
      </c>
      <c r="M5" t="s">
        <v>212</v>
      </c>
      <c r="N5" s="4">
        <v>14</v>
      </c>
      <c r="O5" s="4">
        <v>8</v>
      </c>
      <c r="P5" s="4">
        <v>0</v>
      </c>
      <c r="Q5" s="4">
        <v>6</v>
      </c>
      <c r="R5" s="4">
        <f>SUM(F9+H10+F11+H12+F34+H35+F36+H37+F38+H46+F47+H48+F49+H50)</f>
        <v>46</v>
      </c>
      <c r="S5" s="4">
        <f>SUM(H9+F10+H11+F12+H34+F35+H36+F37+H38+F46+H47+F48+H49+F50)</f>
        <v>34</v>
      </c>
      <c r="T5" s="4">
        <f t="shared" ref="T5:T11" si="0">O5*2</f>
        <v>16</v>
      </c>
    </row>
    <row r="6" spans="1:20" x14ac:dyDescent="0.25">
      <c r="A6" s="15">
        <v>39519</v>
      </c>
      <c r="C6" s="5" t="s">
        <v>61</v>
      </c>
      <c r="D6" s="4" t="s">
        <v>4</v>
      </c>
      <c r="E6" s="5" t="s">
        <v>224</v>
      </c>
      <c r="F6" s="4">
        <v>5</v>
      </c>
      <c r="G6" s="4" t="s">
        <v>4</v>
      </c>
      <c r="H6" s="4">
        <v>1</v>
      </c>
      <c r="I6" s="4">
        <v>165</v>
      </c>
      <c r="J6" t="s">
        <v>228</v>
      </c>
      <c r="K6" s="5" t="s">
        <v>231</v>
      </c>
      <c r="M6" s="5" t="s">
        <v>158</v>
      </c>
      <c r="N6" s="4">
        <v>11</v>
      </c>
      <c r="O6" s="4">
        <v>6</v>
      </c>
      <c r="P6" s="4">
        <v>0</v>
      </c>
      <c r="Q6" s="4">
        <v>5</v>
      </c>
      <c r="R6" s="4">
        <f>SUM(F21+H22+F23+H24+F25+H34+F35+H36+F37+H38+F42)</f>
        <v>39</v>
      </c>
      <c r="S6" s="4">
        <f>SUM(H21+F22+H23+F24+H25+F34+H35+F36+H37+F38+H42)</f>
        <v>28</v>
      </c>
      <c r="T6" s="4">
        <f t="shared" si="0"/>
        <v>12</v>
      </c>
    </row>
    <row r="7" spans="1:20" x14ac:dyDescent="0.25">
      <c r="C7" s="1" t="s">
        <v>160</v>
      </c>
      <c r="M7" t="s">
        <v>9</v>
      </c>
      <c r="N7" s="4">
        <v>8</v>
      </c>
      <c r="O7" s="4">
        <v>3</v>
      </c>
      <c r="P7" s="4">
        <v>0</v>
      </c>
      <c r="Q7" s="4">
        <v>5</v>
      </c>
      <c r="R7" s="4">
        <f>SUM(H15+F16+H17+F18+H29+F30+H31+H42)</f>
        <v>23</v>
      </c>
      <c r="S7" s="4">
        <f>SUM(F15+H16+F17+H18+F29+H30+F31+F42)</f>
        <v>54</v>
      </c>
      <c r="T7" s="4">
        <f t="shared" si="0"/>
        <v>6</v>
      </c>
    </row>
    <row r="8" spans="1:20" x14ac:dyDescent="0.25">
      <c r="A8" s="14"/>
      <c r="M8" t="s">
        <v>48</v>
      </c>
      <c r="N8" s="4">
        <v>5</v>
      </c>
      <c r="O8" s="4">
        <v>2</v>
      </c>
      <c r="P8" s="4">
        <v>0</v>
      </c>
      <c r="Q8" s="4">
        <v>3</v>
      </c>
      <c r="R8" s="4">
        <f>SUM(H21+F22+H23+F24+H25)</f>
        <v>12</v>
      </c>
      <c r="S8" s="4">
        <f>SUM(F21+H22+F23+H24+F25)</f>
        <v>19</v>
      </c>
      <c r="T8" s="4">
        <f t="shared" si="0"/>
        <v>4</v>
      </c>
    </row>
    <row r="9" spans="1:20" x14ac:dyDescent="0.25">
      <c r="A9" s="15">
        <v>39515</v>
      </c>
      <c r="C9" s="5" t="s">
        <v>212</v>
      </c>
      <c r="D9" s="4" t="s">
        <v>4</v>
      </c>
      <c r="E9" s="5" t="s">
        <v>13</v>
      </c>
      <c r="F9" s="4">
        <v>3</v>
      </c>
      <c r="G9" s="4" t="s">
        <v>4</v>
      </c>
      <c r="H9" s="4">
        <v>0</v>
      </c>
      <c r="I9" s="4">
        <v>412</v>
      </c>
      <c r="J9" t="s">
        <v>204</v>
      </c>
      <c r="K9" t="s">
        <v>225</v>
      </c>
      <c r="M9" t="s">
        <v>183</v>
      </c>
      <c r="N9" s="4">
        <v>4</v>
      </c>
      <c r="O9" s="4">
        <v>1</v>
      </c>
      <c r="P9" s="4">
        <v>0</v>
      </c>
      <c r="Q9" s="4">
        <v>3</v>
      </c>
      <c r="R9" s="4">
        <f>SUM(F15+H16+F17+H18)</f>
        <v>15</v>
      </c>
      <c r="S9" s="4">
        <f>SUM(H15+F16+H17+F18)</f>
        <v>13</v>
      </c>
      <c r="T9" s="4">
        <f t="shared" si="0"/>
        <v>2</v>
      </c>
    </row>
    <row r="10" spans="1:20" x14ac:dyDescent="0.25">
      <c r="A10" s="15">
        <v>39516</v>
      </c>
      <c r="C10" s="5" t="s">
        <v>13</v>
      </c>
      <c r="D10" s="4" t="s">
        <v>4</v>
      </c>
      <c r="E10" s="5" t="s">
        <v>212</v>
      </c>
      <c r="F10" s="4">
        <v>4</v>
      </c>
      <c r="G10" s="4" t="s">
        <v>4</v>
      </c>
      <c r="H10" s="4">
        <v>3</v>
      </c>
      <c r="I10" s="4">
        <v>106</v>
      </c>
      <c r="J10" t="s">
        <v>189</v>
      </c>
      <c r="K10" s="5" t="s">
        <v>226</v>
      </c>
      <c r="M10" s="5" t="s">
        <v>13</v>
      </c>
      <c r="N10" s="4">
        <v>4</v>
      </c>
      <c r="O10" s="4">
        <v>1</v>
      </c>
      <c r="P10" s="4">
        <v>0</v>
      </c>
      <c r="Q10" s="4">
        <v>3</v>
      </c>
      <c r="R10" s="4">
        <f>SUM(H9+F10+H11+F12)</f>
        <v>7</v>
      </c>
      <c r="S10" s="4">
        <f>SUM(F9+H10+F11+H12)</f>
        <v>16</v>
      </c>
      <c r="T10" s="4">
        <f t="shared" si="0"/>
        <v>2</v>
      </c>
    </row>
    <row r="11" spans="1:20" x14ac:dyDescent="0.25">
      <c r="A11" s="15">
        <v>39519</v>
      </c>
      <c r="C11" s="5" t="s">
        <v>212</v>
      </c>
      <c r="D11" s="4" t="s">
        <v>4</v>
      </c>
      <c r="E11" s="5" t="s">
        <v>13</v>
      </c>
      <c r="F11" s="4">
        <v>4</v>
      </c>
      <c r="G11" s="4" t="s">
        <v>4</v>
      </c>
      <c r="H11" s="4">
        <v>2</v>
      </c>
      <c r="I11" s="4">
        <v>353</v>
      </c>
      <c r="J11" t="s">
        <v>229</v>
      </c>
      <c r="K11" s="5" t="s">
        <v>202</v>
      </c>
      <c r="M11" s="5" t="s">
        <v>224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6</v>
      </c>
      <c r="S11" s="4">
        <f>SUM(F4+H5+F6)</f>
        <v>17</v>
      </c>
      <c r="T11" s="4">
        <f t="shared" si="0"/>
        <v>0</v>
      </c>
    </row>
    <row r="12" spans="1:20" x14ac:dyDescent="0.25">
      <c r="A12" s="15">
        <v>39522</v>
      </c>
      <c r="C12" s="5" t="s">
        <v>13</v>
      </c>
      <c r="D12" s="4" t="s">
        <v>4</v>
      </c>
      <c r="E12" s="5" t="s">
        <v>212</v>
      </c>
      <c r="F12" s="4">
        <v>1</v>
      </c>
      <c r="G12" s="4" t="s">
        <v>4</v>
      </c>
      <c r="H12" s="4">
        <v>6</v>
      </c>
      <c r="I12" s="4">
        <v>148</v>
      </c>
      <c r="J12" t="s">
        <v>188</v>
      </c>
      <c r="K12" s="5" t="s">
        <v>230</v>
      </c>
      <c r="N12" s="4">
        <f>SUM(N4:N11)</f>
        <v>60</v>
      </c>
      <c r="O12" s="4">
        <f t="shared" ref="O12:T12" si="1">SUM(O4:O11)</f>
        <v>30</v>
      </c>
      <c r="P12" s="4">
        <f t="shared" si="1"/>
        <v>0</v>
      </c>
      <c r="Q12" s="4">
        <f t="shared" si="1"/>
        <v>30</v>
      </c>
      <c r="R12" s="4">
        <f t="shared" si="1"/>
        <v>211</v>
      </c>
      <c r="S12" s="4">
        <f t="shared" si="1"/>
        <v>211</v>
      </c>
      <c r="T12" s="4">
        <f t="shared" si="1"/>
        <v>60</v>
      </c>
    </row>
    <row r="13" spans="1:20" x14ac:dyDescent="0.25">
      <c r="C13" s="1" t="s">
        <v>216</v>
      </c>
      <c r="K13" s="5"/>
    </row>
    <row r="14" spans="1:20" x14ac:dyDescent="0.25">
      <c r="K14" s="5"/>
    </row>
    <row r="15" spans="1:20" x14ac:dyDescent="0.25">
      <c r="A15" s="15">
        <v>39515</v>
      </c>
      <c r="C15" t="s">
        <v>183</v>
      </c>
      <c r="D15" s="4" t="s">
        <v>4</v>
      </c>
      <c r="E15" s="5" t="s">
        <v>9</v>
      </c>
      <c r="F15" s="4">
        <v>1</v>
      </c>
      <c r="G15" s="4" t="s">
        <v>4</v>
      </c>
      <c r="H15" s="4">
        <v>3</v>
      </c>
      <c r="I15" s="4">
        <v>142</v>
      </c>
      <c r="J15" t="s">
        <v>17</v>
      </c>
      <c r="K15" t="s">
        <v>203</v>
      </c>
      <c r="M15" s="1" t="s">
        <v>327</v>
      </c>
    </row>
    <row r="16" spans="1:20" x14ac:dyDescent="0.25">
      <c r="A16" s="15">
        <v>39516</v>
      </c>
      <c r="C16" s="5" t="s">
        <v>9</v>
      </c>
      <c r="D16" s="4" t="s">
        <v>4</v>
      </c>
      <c r="E16" t="s">
        <v>183</v>
      </c>
      <c r="F16" s="4">
        <v>1</v>
      </c>
      <c r="G16" s="4" t="s">
        <v>4</v>
      </c>
      <c r="H16" s="4">
        <v>7</v>
      </c>
      <c r="I16" s="4">
        <v>168</v>
      </c>
      <c r="J16" t="s">
        <v>204</v>
      </c>
      <c r="K16" t="s">
        <v>173</v>
      </c>
      <c r="M16" t="s">
        <v>328</v>
      </c>
      <c r="N16" s="12" t="s">
        <v>348</v>
      </c>
      <c r="O16" t="s">
        <v>61</v>
      </c>
      <c r="P16" s="5" t="s">
        <v>224</v>
      </c>
      <c r="Q16" s="4">
        <v>3</v>
      </c>
      <c r="R16" s="4">
        <v>0</v>
      </c>
    </row>
    <row r="17" spans="1:18" x14ac:dyDescent="0.25">
      <c r="A17" s="15">
        <v>39519</v>
      </c>
      <c r="C17" t="s">
        <v>183</v>
      </c>
      <c r="D17" s="4" t="s">
        <v>4</v>
      </c>
      <c r="E17" s="5" t="s">
        <v>9</v>
      </c>
      <c r="F17" s="4">
        <v>3</v>
      </c>
      <c r="G17" s="4" t="s">
        <v>4</v>
      </c>
      <c r="H17" s="4">
        <v>4</v>
      </c>
      <c r="I17" s="4">
        <v>154</v>
      </c>
      <c r="J17" t="s">
        <v>232</v>
      </c>
      <c r="K17" s="5" t="s">
        <v>233</v>
      </c>
      <c r="L17" s="5"/>
      <c r="M17" t="s">
        <v>328</v>
      </c>
      <c r="N17" s="12" t="s">
        <v>348</v>
      </c>
      <c r="O17" t="s">
        <v>212</v>
      </c>
      <c r="P17" s="5" t="s">
        <v>13</v>
      </c>
      <c r="Q17" s="4">
        <v>3</v>
      </c>
      <c r="R17" s="4">
        <v>1</v>
      </c>
    </row>
    <row r="18" spans="1:18" x14ac:dyDescent="0.25">
      <c r="A18" s="15">
        <v>39522</v>
      </c>
      <c r="C18" s="5" t="s">
        <v>9</v>
      </c>
      <c r="D18" s="4" t="s">
        <v>4</v>
      </c>
      <c r="E18" t="s">
        <v>183</v>
      </c>
      <c r="F18" s="4">
        <v>5</v>
      </c>
      <c r="G18" s="4" t="s">
        <v>4</v>
      </c>
      <c r="H18" s="4">
        <v>4</v>
      </c>
      <c r="I18" s="4">
        <v>167</v>
      </c>
      <c r="J18" t="s">
        <v>204</v>
      </c>
      <c r="K18" t="s">
        <v>225</v>
      </c>
      <c r="L18" s="5"/>
      <c r="M18" t="s">
        <v>328</v>
      </c>
      <c r="N18" s="12" t="s">
        <v>348</v>
      </c>
      <c r="O18" t="s">
        <v>9</v>
      </c>
      <c r="P18" t="s">
        <v>183</v>
      </c>
      <c r="Q18" s="4">
        <v>3</v>
      </c>
      <c r="R18" s="4">
        <v>1</v>
      </c>
    </row>
    <row r="19" spans="1:18" x14ac:dyDescent="0.25">
      <c r="C19" s="1" t="s">
        <v>148</v>
      </c>
      <c r="K19" s="5"/>
      <c r="M19" t="s">
        <v>328</v>
      </c>
      <c r="N19" s="12" t="s">
        <v>348</v>
      </c>
      <c r="O19" s="5" t="s">
        <v>158</v>
      </c>
      <c r="P19" t="s">
        <v>48</v>
      </c>
      <c r="Q19" s="4">
        <v>3</v>
      </c>
      <c r="R19" s="4">
        <v>2</v>
      </c>
    </row>
    <row r="20" spans="1:18" x14ac:dyDescent="0.25">
      <c r="C20"/>
      <c r="K20" s="5"/>
      <c r="M20" t="s">
        <v>330</v>
      </c>
      <c r="N20" s="12" t="s">
        <v>348</v>
      </c>
      <c r="O20" t="s">
        <v>61</v>
      </c>
      <c r="P20" t="s">
        <v>9</v>
      </c>
      <c r="Q20" s="4">
        <v>3</v>
      </c>
      <c r="R20" s="4">
        <v>0</v>
      </c>
    </row>
    <row r="21" spans="1:18" x14ac:dyDescent="0.25">
      <c r="A21" s="15">
        <v>39513</v>
      </c>
      <c r="C21" t="s">
        <v>158</v>
      </c>
      <c r="D21" s="4" t="s">
        <v>4</v>
      </c>
      <c r="E21" t="s">
        <v>48</v>
      </c>
      <c r="F21" s="4">
        <v>3</v>
      </c>
      <c r="G21" s="4" t="s">
        <v>4</v>
      </c>
      <c r="H21" s="4">
        <v>1</v>
      </c>
      <c r="I21" s="4">
        <v>318</v>
      </c>
      <c r="J21" t="s">
        <v>169</v>
      </c>
      <c r="K21" s="5" t="s">
        <v>182</v>
      </c>
      <c r="M21" t="s">
        <v>330</v>
      </c>
      <c r="N21" s="12" t="s">
        <v>348</v>
      </c>
      <c r="O21" t="s">
        <v>212</v>
      </c>
      <c r="P21" s="5" t="s">
        <v>158</v>
      </c>
      <c r="Q21" s="4">
        <v>3</v>
      </c>
      <c r="R21" s="4">
        <v>2</v>
      </c>
    </row>
    <row r="22" spans="1:18" x14ac:dyDescent="0.25">
      <c r="A22" s="15">
        <v>39516</v>
      </c>
      <c r="C22" t="s">
        <v>48</v>
      </c>
      <c r="D22" s="4" t="s">
        <v>4</v>
      </c>
      <c r="E22" t="s">
        <v>158</v>
      </c>
      <c r="F22" s="4">
        <v>4</v>
      </c>
      <c r="G22" s="4" t="s">
        <v>4</v>
      </c>
      <c r="H22" s="4">
        <v>1</v>
      </c>
      <c r="I22" s="4">
        <v>165</v>
      </c>
      <c r="J22" t="s">
        <v>203</v>
      </c>
      <c r="K22" t="s">
        <v>225</v>
      </c>
      <c r="M22" t="s">
        <v>331</v>
      </c>
      <c r="N22" s="12" t="s">
        <v>348</v>
      </c>
      <c r="O22" t="s">
        <v>158</v>
      </c>
      <c r="P22" t="s">
        <v>9</v>
      </c>
      <c r="Q22" s="12">
        <v>1</v>
      </c>
      <c r="R22" s="4">
        <v>0</v>
      </c>
    </row>
    <row r="23" spans="1:18" x14ac:dyDescent="0.25">
      <c r="A23" s="15">
        <v>39519</v>
      </c>
      <c r="C23" t="s">
        <v>158</v>
      </c>
      <c r="D23" s="4" t="s">
        <v>4</v>
      </c>
      <c r="E23" t="s">
        <v>48</v>
      </c>
      <c r="F23" s="4">
        <v>7</v>
      </c>
      <c r="G23" s="4" t="s">
        <v>4</v>
      </c>
      <c r="H23" s="4">
        <v>3</v>
      </c>
      <c r="I23" s="4">
        <v>390</v>
      </c>
      <c r="J23" t="s">
        <v>170</v>
      </c>
      <c r="K23" s="5" t="s">
        <v>94</v>
      </c>
      <c r="M23" t="s">
        <v>332</v>
      </c>
      <c r="N23" s="12" t="s">
        <v>348</v>
      </c>
      <c r="O23" t="s">
        <v>61</v>
      </c>
      <c r="P23" t="s">
        <v>212</v>
      </c>
      <c r="Q23" s="4">
        <v>3</v>
      </c>
      <c r="R23" s="4">
        <v>2</v>
      </c>
    </row>
    <row r="24" spans="1:18" x14ac:dyDescent="0.25">
      <c r="A24" s="15">
        <v>39522</v>
      </c>
      <c r="C24" t="s">
        <v>48</v>
      </c>
      <c r="D24" s="4" t="s">
        <v>4</v>
      </c>
      <c r="E24" t="s">
        <v>158</v>
      </c>
      <c r="F24" s="4">
        <v>4</v>
      </c>
      <c r="G24" s="4" t="s">
        <v>4</v>
      </c>
      <c r="H24" s="4">
        <v>3</v>
      </c>
      <c r="I24" s="4">
        <v>142</v>
      </c>
      <c r="J24" t="s">
        <v>229</v>
      </c>
      <c r="K24" s="5" t="s">
        <v>234</v>
      </c>
      <c r="M24" t="s">
        <v>333</v>
      </c>
      <c r="Q24" s="4">
        <f>SUM(Q16:Q23)</f>
        <v>22</v>
      </c>
      <c r="R24" s="4">
        <f>SUM(R16:R23)</f>
        <v>8</v>
      </c>
    </row>
    <row r="25" spans="1:18" x14ac:dyDescent="0.25">
      <c r="A25" s="15">
        <v>39523</v>
      </c>
      <c r="C25" t="s">
        <v>158</v>
      </c>
      <c r="D25" s="4" t="s">
        <v>4</v>
      </c>
      <c r="E25" t="s">
        <v>48</v>
      </c>
      <c r="F25" s="4">
        <v>5</v>
      </c>
      <c r="G25" s="4" t="s">
        <v>4</v>
      </c>
      <c r="H25" s="4">
        <v>0</v>
      </c>
      <c r="I25" s="4">
        <v>452</v>
      </c>
      <c r="J25" t="s">
        <v>169</v>
      </c>
      <c r="K25" s="5" t="s">
        <v>182</v>
      </c>
    </row>
    <row r="26" spans="1:18" x14ac:dyDescent="0.25">
      <c r="C26" s="1" t="s">
        <v>191</v>
      </c>
      <c r="G26" s="4" t="s">
        <v>186</v>
      </c>
    </row>
    <row r="27" spans="1:18" x14ac:dyDescent="0.25">
      <c r="C27" s="1"/>
    </row>
    <row r="28" spans="1:18" x14ac:dyDescent="0.25">
      <c r="A28" s="14" t="s">
        <v>97</v>
      </c>
      <c r="C28"/>
    </row>
    <row r="29" spans="1:18" x14ac:dyDescent="0.25">
      <c r="A29" s="15">
        <v>39528</v>
      </c>
      <c r="C29" t="s">
        <v>61</v>
      </c>
      <c r="D29" s="4" t="s">
        <v>4</v>
      </c>
      <c r="E29" t="s">
        <v>9</v>
      </c>
      <c r="F29" s="4">
        <v>6</v>
      </c>
      <c r="G29" s="4" t="s">
        <v>4</v>
      </c>
      <c r="H29" s="4">
        <v>2</v>
      </c>
      <c r="I29" s="4">
        <v>200</v>
      </c>
      <c r="J29" t="s">
        <v>206</v>
      </c>
      <c r="K29" t="s">
        <v>203</v>
      </c>
    </row>
    <row r="30" spans="1:18" x14ac:dyDescent="0.25">
      <c r="A30" s="15">
        <v>39530</v>
      </c>
      <c r="C30" t="s">
        <v>9</v>
      </c>
      <c r="D30" s="12" t="s">
        <v>4</v>
      </c>
      <c r="E30" t="s">
        <v>61</v>
      </c>
      <c r="F30" s="4">
        <v>4</v>
      </c>
      <c r="G30" s="4" t="s">
        <v>4</v>
      </c>
      <c r="H30" s="4">
        <v>10</v>
      </c>
      <c r="I30" s="4">
        <v>125</v>
      </c>
      <c r="J30" t="s">
        <v>204</v>
      </c>
      <c r="K30" s="5" t="s">
        <v>173</v>
      </c>
    </row>
    <row r="31" spans="1:18" x14ac:dyDescent="0.25">
      <c r="A31" s="15">
        <v>39533</v>
      </c>
      <c r="C31" t="s">
        <v>61</v>
      </c>
      <c r="D31" s="4" t="s">
        <v>4</v>
      </c>
      <c r="E31" t="s">
        <v>9</v>
      </c>
      <c r="F31" s="4">
        <v>12</v>
      </c>
      <c r="G31" s="4" t="s">
        <v>4</v>
      </c>
      <c r="H31" s="4">
        <v>3</v>
      </c>
      <c r="I31" s="4">
        <v>135</v>
      </c>
      <c r="J31" t="s">
        <v>228</v>
      </c>
      <c r="K31" s="5" t="s">
        <v>205</v>
      </c>
    </row>
    <row r="32" spans="1:18" x14ac:dyDescent="0.25">
      <c r="C32" s="1" t="s">
        <v>237</v>
      </c>
      <c r="K32" s="5"/>
    </row>
    <row r="34" spans="1:11" x14ac:dyDescent="0.25">
      <c r="A34" s="15">
        <v>39528</v>
      </c>
      <c r="C34" s="5" t="s">
        <v>212</v>
      </c>
      <c r="D34" s="4" t="s">
        <v>4</v>
      </c>
      <c r="E34" s="5" t="s">
        <v>158</v>
      </c>
      <c r="F34" s="4">
        <v>3</v>
      </c>
      <c r="G34" s="4" t="s">
        <v>4</v>
      </c>
      <c r="H34" s="4">
        <v>1</v>
      </c>
      <c r="I34" s="4">
        <v>437</v>
      </c>
      <c r="J34" t="s">
        <v>204</v>
      </c>
      <c r="K34" s="5" t="s">
        <v>173</v>
      </c>
    </row>
    <row r="35" spans="1:11" x14ac:dyDescent="0.25">
      <c r="A35" s="15">
        <v>39530</v>
      </c>
      <c r="C35" s="5" t="s">
        <v>158</v>
      </c>
      <c r="D35" s="4" t="s">
        <v>4</v>
      </c>
      <c r="E35" s="5" t="s">
        <v>212</v>
      </c>
      <c r="F35" s="4">
        <v>3</v>
      </c>
      <c r="G35" s="4" t="s">
        <v>4</v>
      </c>
      <c r="H35" s="4">
        <v>2</v>
      </c>
      <c r="I35" s="4">
        <v>501</v>
      </c>
      <c r="J35" t="s">
        <v>170</v>
      </c>
      <c r="K35" s="5" t="s">
        <v>94</v>
      </c>
    </row>
    <row r="36" spans="1:11" x14ac:dyDescent="0.25">
      <c r="A36" s="15">
        <v>39533</v>
      </c>
      <c r="C36" s="5" t="s">
        <v>212</v>
      </c>
      <c r="D36" s="4" t="s">
        <v>4</v>
      </c>
      <c r="E36" s="5" t="s">
        <v>158</v>
      </c>
      <c r="F36" s="4">
        <v>2</v>
      </c>
      <c r="G36" s="4" t="s">
        <v>4</v>
      </c>
      <c r="H36" s="4">
        <v>3</v>
      </c>
      <c r="I36" s="4">
        <v>410</v>
      </c>
      <c r="J36" t="s">
        <v>179</v>
      </c>
      <c r="K36" s="5" t="s">
        <v>227</v>
      </c>
    </row>
    <row r="37" spans="1:11" x14ac:dyDescent="0.25">
      <c r="A37" s="15">
        <v>39536</v>
      </c>
      <c r="C37" s="5" t="s">
        <v>158</v>
      </c>
      <c r="D37" s="4" t="s">
        <v>4</v>
      </c>
      <c r="E37" s="5" t="s">
        <v>212</v>
      </c>
      <c r="F37" s="4">
        <v>0</v>
      </c>
      <c r="G37" s="4" t="s">
        <v>4</v>
      </c>
      <c r="H37" s="4">
        <v>5</v>
      </c>
      <c r="I37" s="4">
        <v>614</v>
      </c>
      <c r="J37" t="s">
        <v>203</v>
      </c>
      <c r="K37" t="s">
        <v>181</v>
      </c>
    </row>
    <row r="38" spans="1:11" x14ac:dyDescent="0.25">
      <c r="A38" s="15">
        <v>39537</v>
      </c>
      <c r="C38" s="5" t="s">
        <v>212</v>
      </c>
      <c r="D38" s="4" t="s">
        <v>4</v>
      </c>
      <c r="E38" s="5" t="s">
        <v>158</v>
      </c>
      <c r="F38" s="4">
        <v>3</v>
      </c>
      <c r="G38" s="4" t="s">
        <v>4</v>
      </c>
      <c r="H38" s="4">
        <v>2</v>
      </c>
      <c r="I38" s="4">
        <v>493</v>
      </c>
      <c r="J38" t="s">
        <v>204</v>
      </c>
      <c r="K38" s="5" t="s">
        <v>173</v>
      </c>
    </row>
    <row r="39" spans="1:11" x14ac:dyDescent="0.25">
      <c r="C39" s="3" t="s">
        <v>236</v>
      </c>
    </row>
    <row r="40" spans="1:11" x14ac:dyDescent="0.25">
      <c r="C40" s="3"/>
    </row>
    <row r="41" spans="1:11" x14ac:dyDescent="0.25">
      <c r="A41" s="14" t="s">
        <v>28</v>
      </c>
    </row>
    <row r="42" spans="1:11" x14ac:dyDescent="0.25">
      <c r="A42" s="15">
        <v>39542</v>
      </c>
      <c r="C42" s="5" t="s">
        <v>158</v>
      </c>
      <c r="D42" s="12" t="s">
        <v>4</v>
      </c>
      <c r="E42" t="s">
        <v>9</v>
      </c>
      <c r="F42" s="4">
        <v>11</v>
      </c>
      <c r="G42" s="4" t="s">
        <v>4</v>
      </c>
      <c r="H42" s="4">
        <v>1</v>
      </c>
      <c r="I42" s="4">
        <v>549</v>
      </c>
      <c r="J42" t="s">
        <v>203</v>
      </c>
      <c r="K42" t="s">
        <v>181</v>
      </c>
    </row>
    <row r="43" spans="1:11" x14ac:dyDescent="0.25">
      <c r="C43" s="1" t="s">
        <v>194</v>
      </c>
      <c r="D43" s="12"/>
      <c r="K43" s="5"/>
    </row>
    <row r="44" spans="1:11" x14ac:dyDescent="0.25">
      <c r="C44" s="1"/>
      <c r="D44" s="12"/>
      <c r="K44" s="5"/>
    </row>
    <row r="45" spans="1:11" x14ac:dyDescent="0.25">
      <c r="A45" s="14" t="s">
        <v>100</v>
      </c>
      <c r="C45"/>
      <c r="D45" s="12"/>
      <c r="K45" s="5"/>
    </row>
    <row r="46" spans="1:11" x14ac:dyDescent="0.25">
      <c r="A46" s="15">
        <v>39543</v>
      </c>
      <c r="C46" t="s">
        <v>61</v>
      </c>
      <c r="D46" s="12" t="s">
        <v>4</v>
      </c>
      <c r="E46" t="s">
        <v>212</v>
      </c>
      <c r="F46" s="4">
        <v>2</v>
      </c>
      <c r="G46" s="4" t="s">
        <v>4</v>
      </c>
      <c r="H46" s="4">
        <v>4</v>
      </c>
      <c r="I46" s="4">
        <v>583</v>
      </c>
      <c r="J46" t="s">
        <v>204</v>
      </c>
      <c r="K46" s="5" t="s">
        <v>173</v>
      </c>
    </row>
    <row r="47" spans="1:11" x14ac:dyDescent="0.25">
      <c r="A47" s="15">
        <v>39544</v>
      </c>
      <c r="C47" t="s">
        <v>212</v>
      </c>
      <c r="D47" s="12" t="s">
        <v>4</v>
      </c>
      <c r="E47" t="s">
        <v>61</v>
      </c>
      <c r="F47" s="4">
        <v>3</v>
      </c>
      <c r="G47" s="4" t="s">
        <v>4</v>
      </c>
      <c r="H47" s="4">
        <v>6</v>
      </c>
      <c r="I47" s="4">
        <v>716</v>
      </c>
      <c r="J47" t="s">
        <v>203</v>
      </c>
      <c r="K47" t="s">
        <v>145</v>
      </c>
    </row>
    <row r="48" spans="1:11" x14ac:dyDescent="0.25">
      <c r="A48" s="15">
        <v>39547</v>
      </c>
      <c r="C48" t="s">
        <v>61</v>
      </c>
      <c r="D48" s="12" t="s">
        <v>4</v>
      </c>
      <c r="E48" t="s">
        <v>212</v>
      </c>
      <c r="F48" s="4">
        <v>1</v>
      </c>
      <c r="G48" s="4" t="s">
        <v>4</v>
      </c>
      <c r="H48" s="4">
        <v>2</v>
      </c>
      <c r="I48" s="4">
        <v>525</v>
      </c>
      <c r="J48" t="s">
        <v>204</v>
      </c>
      <c r="K48" t="s">
        <v>173</v>
      </c>
    </row>
    <row r="49" spans="1:11" x14ac:dyDescent="0.25">
      <c r="A49" s="15">
        <v>39550</v>
      </c>
      <c r="C49" t="s">
        <v>212</v>
      </c>
      <c r="D49" s="12" t="s">
        <v>4</v>
      </c>
      <c r="E49" t="s">
        <v>61</v>
      </c>
      <c r="F49" s="4">
        <v>3</v>
      </c>
      <c r="G49" s="4" t="s">
        <v>4</v>
      </c>
      <c r="H49" s="4">
        <v>4</v>
      </c>
      <c r="I49" s="4">
        <v>743</v>
      </c>
      <c r="J49" t="s">
        <v>204</v>
      </c>
      <c r="K49" t="s">
        <v>173</v>
      </c>
    </row>
    <row r="50" spans="1:11" x14ac:dyDescent="0.25">
      <c r="A50" s="15">
        <v>39551</v>
      </c>
      <c r="C50" t="s">
        <v>61</v>
      </c>
      <c r="D50" s="12" t="s">
        <v>4</v>
      </c>
      <c r="E50" t="s">
        <v>212</v>
      </c>
      <c r="F50" s="4">
        <v>5</v>
      </c>
      <c r="G50" s="4" t="s">
        <v>4</v>
      </c>
      <c r="H50" s="4">
        <v>3</v>
      </c>
      <c r="I50" s="4">
        <v>921</v>
      </c>
      <c r="J50" t="s">
        <v>204</v>
      </c>
      <c r="K50" t="s">
        <v>173</v>
      </c>
    </row>
    <row r="51" spans="1:11" x14ac:dyDescent="0.25">
      <c r="C51" s="3" t="s">
        <v>235</v>
      </c>
    </row>
    <row r="52" spans="1:11" x14ac:dyDescent="0.25">
      <c r="C52"/>
      <c r="D52" s="12"/>
      <c r="K52" s="5"/>
    </row>
    <row r="53" spans="1:11" x14ac:dyDescent="0.25">
      <c r="C53"/>
      <c r="J53" s="1" t="s">
        <v>103</v>
      </c>
      <c r="K53" s="5"/>
    </row>
    <row r="54" spans="1:11" x14ac:dyDescent="0.25">
      <c r="C54"/>
      <c r="J54" t="s">
        <v>173</v>
      </c>
      <c r="K54" s="4">
        <v>9</v>
      </c>
    </row>
    <row r="55" spans="1:11" x14ac:dyDescent="0.25">
      <c r="C55" s="3"/>
      <c r="J55" s="5" t="s">
        <v>230</v>
      </c>
      <c r="K55" s="4">
        <v>1</v>
      </c>
    </row>
    <row r="56" spans="1:11" x14ac:dyDescent="0.25">
      <c r="J56" t="s">
        <v>17</v>
      </c>
      <c r="K56" s="4">
        <v>1</v>
      </c>
    </row>
    <row r="57" spans="1:11" x14ac:dyDescent="0.25">
      <c r="C57"/>
      <c r="J57" t="s">
        <v>232</v>
      </c>
      <c r="K57" s="4">
        <v>1</v>
      </c>
    </row>
    <row r="58" spans="1:11" x14ac:dyDescent="0.25">
      <c r="C58"/>
      <c r="J58" t="s">
        <v>206</v>
      </c>
      <c r="K58" s="4">
        <v>2</v>
      </c>
    </row>
    <row r="59" spans="1:11" x14ac:dyDescent="0.25">
      <c r="C59"/>
      <c r="J59" s="5" t="s">
        <v>227</v>
      </c>
      <c r="K59" s="4">
        <v>1</v>
      </c>
    </row>
    <row r="60" spans="1:11" x14ac:dyDescent="0.25">
      <c r="C60"/>
      <c r="J60" t="s">
        <v>170</v>
      </c>
      <c r="K60" s="4">
        <v>2</v>
      </c>
    </row>
    <row r="61" spans="1:11" x14ac:dyDescent="0.25">
      <c r="C61" s="3"/>
      <c r="J61" t="s">
        <v>181</v>
      </c>
      <c r="K61" s="4">
        <v>2</v>
      </c>
    </row>
    <row r="62" spans="1:11" x14ac:dyDescent="0.25">
      <c r="J62" t="s">
        <v>169</v>
      </c>
      <c r="K62" s="4">
        <v>2</v>
      </c>
    </row>
    <row r="63" spans="1:11" x14ac:dyDescent="0.25">
      <c r="C63"/>
      <c r="J63" t="s">
        <v>225</v>
      </c>
      <c r="K63" s="4">
        <v>3</v>
      </c>
    </row>
    <row r="64" spans="1:11" x14ac:dyDescent="0.25">
      <c r="C64"/>
      <c r="J64" t="s">
        <v>228</v>
      </c>
      <c r="K64" s="4">
        <v>2</v>
      </c>
    </row>
    <row r="65" spans="1:11" x14ac:dyDescent="0.25">
      <c r="C65"/>
      <c r="J65" t="s">
        <v>145</v>
      </c>
      <c r="K65" s="4">
        <v>1</v>
      </c>
    </row>
    <row r="66" spans="1:11" x14ac:dyDescent="0.25">
      <c r="C66"/>
      <c r="J66" s="5" t="s">
        <v>231</v>
      </c>
      <c r="K66" s="4">
        <v>1</v>
      </c>
    </row>
    <row r="67" spans="1:11" x14ac:dyDescent="0.25">
      <c r="C67" s="3"/>
      <c r="J67" t="s">
        <v>204</v>
      </c>
      <c r="K67" s="4">
        <v>11</v>
      </c>
    </row>
    <row r="68" spans="1:11" x14ac:dyDescent="0.25">
      <c r="C68"/>
      <c r="J68" s="5" t="s">
        <v>94</v>
      </c>
      <c r="K68" s="4">
        <v>2</v>
      </c>
    </row>
    <row r="69" spans="1:11" x14ac:dyDescent="0.25">
      <c r="A69" s="14"/>
      <c r="C69"/>
      <c r="J69" t="s">
        <v>188</v>
      </c>
      <c r="K69" s="4">
        <v>1</v>
      </c>
    </row>
    <row r="70" spans="1:11" x14ac:dyDescent="0.25">
      <c r="C70"/>
      <c r="J70" t="s">
        <v>229</v>
      </c>
      <c r="K70" s="4">
        <v>2</v>
      </c>
    </row>
    <row r="71" spans="1:11" x14ac:dyDescent="0.25">
      <c r="C71" s="1"/>
      <c r="J71" t="s">
        <v>189</v>
      </c>
      <c r="K71" s="4">
        <v>1</v>
      </c>
    </row>
    <row r="72" spans="1:11" x14ac:dyDescent="0.25">
      <c r="C72"/>
      <c r="J72" s="5" t="s">
        <v>233</v>
      </c>
      <c r="K72" s="4">
        <v>1</v>
      </c>
    </row>
    <row r="73" spans="1:11" x14ac:dyDescent="0.25">
      <c r="A73" s="14"/>
      <c r="J73" t="s">
        <v>179</v>
      </c>
      <c r="K73" s="4">
        <v>1</v>
      </c>
    </row>
    <row r="74" spans="1:11" x14ac:dyDescent="0.25">
      <c r="C74"/>
      <c r="J74" s="5" t="s">
        <v>234</v>
      </c>
      <c r="K74" s="4">
        <v>1</v>
      </c>
    </row>
    <row r="75" spans="1:11" x14ac:dyDescent="0.25">
      <c r="C75"/>
      <c r="J75" s="5" t="s">
        <v>205</v>
      </c>
      <c r="K75" s="4">
        <v>1</v>
      </c>
    </row>
    <row r="76" spans="1:11" x14ac:dyDescent="0.25">
      <c r="C76"/>
      <c r="J76" s="5" t="s">
        <v>182</v>
      </c>
      <c r="K76" s="4">
        <v>2</v>
      </c>
    </row>
    <row r="77" spans="1:11" x14ac:dyDescent="0.25">
      <c r="C77"/>
      <c r="J77" s="5" t="s">
        <v>202</v>
      </c>
      <c r="K77" s="4">
        <v>1</v>
      </c>
    </row>
    <row r="78" spans="1:11" x14ac:dyDescent="0.25">
      <c r="A78" s="16"/>
      <c r="C78" s="1"/>
      <c r="E78" s="6"/>
      <c r="J78" t="s">
        <v>203</v>
      </c>
      <c r="K78" s="4">
        <v>6</v>
      </c>
    </row>
    <row r="79" spans="1:11" x14ac:dyDescent="0.25">
      <c r="J79" t="s">
        <v>146</v>
      </c>
      <c r="K79" s="4">
        <v>1</v>
      </c>
    </row>
    <row r="80" spans="1:11" x14ac:dyDescent="0.25">
      <c r="J80" s="5" t="s">
        <v>226</v>
      </c>
      <c r="K80" s="4">
        <v>1</v>
      </c>
    </row>
    <row r="81" spans="10:11" x14ac:dyDescent="0.25">
      <c r="J81" s="5" t="s">
        <v>223</v>
      </c>
      <c r="K81" s="4">
        <f>SUM(K54:K80)</f>
        <v>60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&amp;LSalibandyliitto&amp;CNaisten Salibandyliigan play offs ottelut kaudella 2007-08&amp;R14.4.2008</oddHeader>
    <oddFooter>&amp;C&amp;P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74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39144</v>
      </c>
      <c r="C4" s="5" t="s">
        <v>158</v>
      </c>
      <c r="D4" s="4" t="s">
        <v>4</v>
      </c>
      <c r="E4" s="5" t="s">
        <v>9</v>
      </c>
      <c r="F4" s="4">
        <v>5</v>
      </c>
      <c r="G4" s="4" t="s">
        <v>4</v>
      </c>
      <c r="H4" s="4">
        <v>0</v>
      </c>
      <c r="I4" s="4">
        <v>226</v>
      </c>
      <c r="J4" t="s">
        <v>169</v>
      </c>
      <c r="K4" s="5" t="s">
        <v>182</v>
      </c>
      <c r="M4" t="s">
        <v>48</v>
      </c>
      <c r="N4" s="4">
        <v>10</v>
      </c>
      <c r="O4" s="4">
        <v>9</v>
      </c>
      <c r="P4" s="4">
        <v>0</v>
      </c>
      <c r="Q4" s="4">
        <v>1</v>
      </c>
      <c r="R4" s="4">
        <f>SUM(F15+H16+F17+F33+H34+F35+H36+H44+F45+H46)</f>
        <v>47</v>
      </c>
      <c r="S4" s="4">
        <f>SUM(H15+F16+H17+H33+F34+H35+F36+F44+H45+F46)</f>
        <v>33</v>
      </c>
      <c r="T4" s="4">
        <f>O4*2</f>
        <v>18</v>
      </c>
    </row>
    <row r="5" spans="1:20" x14ac:dyDescent="0.25">
      <c r="A5" s="15">
        <v>39145</v>
      </c>
      <c r="C5" s="5" t="s">
        <v>9</v>
      </c>
      <c r="D5" s="4" t="s">
        <v>4</v>
      </c>
      <c r="E5" s="5" t="s">
        <v>158</v>
      </c>
      <c r="F5" s="4">
        <v>1</v>
      </c>
      <c r="G5" s="4" t="s">
        <v>4</v>
      </c>
      <c r="H5" s="4">
        <v>8</v>
      </c>
      <c r="I5" s="4">
        <v>75</v>
      </c>
      <c r="J5" t="s">
        <v>70</v>
      </c>
      <c r="K5" t="s">
        <v>204</v>
      </c>
      <c r="M5" t="s">
        <v>158</v>
      </c>
      <c r="N5" s="4">
        <v>10</v>
      </c>
      <c r="O5" s="4">
        <v>6</v>
      </c>
      <c r="P5" s="4">
        <v>0</v>
      </c>
      <c r="Q5" s="4">
        <v>4</v>
      </c>
      <c r="R5" s="4">
        <f>SUM(F4+H5+F6+F27+H28+F29+H30+F44+H45+F46)</f>
        <v>47</v>
      </c>
      <c r="S5" s="4">
        <f>SUM(H4+F5+H6+H27+F28+H29+F30+H44+F45+H46)</f>
        <v>27</v>
      </c>
      <c r="T5" s="4">
        <f t="shared" ref="T5:T8" si="0">O5*2</f>
        <v>12</v>
      </c>
    </row>
    <row r="6" spans="1:20" x14ac:dyDescent="0.25">
      <c r="A6" s="15">
        <v>39149</v>
      </c>
      <c r="C6" s="5" t="s">
        <v>158</v>
      </c>
      <c r="D6" s="4" t="s">
        <v>4</v>
      </c>
      <c r="E6" s="5" t="s">
        <v>9</v>
      </c>
      <c r="F6" s="4">
        <v>11</v>
      </c>
      <c r="G6" s="4" t="s">
        <v>4</v>
      </c>
      <c r="H6" s="4">
        <v>1</v>
      </c>
      <c r="I6" s="4">
        <v>357</v>
      </c>
      <c r="J6" t="s">
        <v>169</v>
      </c>
      <c r="K6" s="5" t="s">
        <v>182</v>
      </c>
      <c r="M6" t="s">
        <v>212</v>
      </c>
      <c r="N6" s="4">
        <v>9</v>
      </c>
      <c r="O6" s="4">
        <v>5</v>
      </c>
      <c r="P6" s="4">
        <v>0</v>
      </c>
      <c r="Q6" s="4">
        <v>4</v>
      </c>
      <c r="R6" s="4">
        <f>SUM(H20+F21+H22+F23+H27+F28+H29+F30+H40)</f>
        <v>38</v>
      </c>
      <c r="S6" s="4">
        <f>SUM(F20+H21+F22+H23+F27+H28+F29+H30+F40)</f>
        <v>36</v>
      </c>
      <c r="T6" s="4">
        <f t="shared" si="0"/>
        <v>10</v>
      </c>
    </row>
    <row r="7" spans="1:20" x14ac:dyDescent="0.25">
      <c r="C7" s="1" t="s">
        <v>197</v>
      </c>
      <c r="M7" s="5" t="s">
        <v>196</v>
      </c>
      <c r="N7" s="4">
        <v>9</v>
      </c>
      <c r="O7" s="4">
        <v>4</v>
      </c>
      <c r="P7" s="4">
        <v>0</v>
      </c>
      <c r="Q7" s="4">
        <v>5</v>
      </c>
      <c r="R7" s="4">
        <f>SUM(H9+F10+H11+F12+H33+F34+H35+F36+F40)</f>
        <v>48</v>
      </c>
      <c r="S7" s="4">
        <f>SUM(F9+H10+F11+H12+F33+H34+F35+H36+H40)</f>
        <v>47</v>
      </c>
      <c r="T7" s="4">
        <f t="shared" si="0"/>
        <v>8</v>
      </c>
    </row>
    <row r="8" spans="1:20" x14ac:dyDescent="0.25">
      <c r="A8" s="14"/>
      <c r="M8" s="5" t="s">
        <v>61</v>
      </c>
      <c r="N8" s="4">
        <v>4</v>
      </c>
      <c r="O8" s="4">
        <v>1</v>
      </c>
      <c r="P8" s="4">
        <v>0</v>
      </c>
      <c r="Q8" s="4">
        <v>3</v>
      </c>
      <c r="R8" s="4">
        <f>SUM(F20+H21+F22+H23)</f>
        <v>18</v>
      </c>
      <c r="S8" s="4">
        <f>SUM(H20+F21+H22+F23)</f>
        <v>21</v>
      </c>
      <c r="T8" s="4">
        <f t="shared" si="0"/>
        <v>2</v>
      </c>
    </row>
    <row r="9" spans="1:20" x14ac:dyDescent="0.25">
      <c r="A9" s="15">
        <v>39144</v>
      </c>
      <c r="C9" t="s">
        <v>183</v>
      </c>
      <c r="D9" s="4" t="s">
        <v>4</v>
      </c>
      <c r="E9" s="5" t="s">
        <v>196</v>
      </c>
      <c r="F9" s="4">
        <v>7</v>
      </c>
      <c r="G9" s="4" t="s">
        <v>4</v>
      </c>
      <c r="H9" s="4">
        <v>8</v>
      </c>
      <c r="I9" s="4">
        <v>195</v>
      </c>
      <c r="J9" t="s">
        <v>70</v>
      </c>
      <c r="K9" t="s">
        <v>204</v>
      </c>
      <c r="M9" t="s">
        <v>183</v>
      </c>
      <c r="N9" s="4">
        <v>4</v>
      </c>
      <c r="O9" s="4">
        <v>1</v>
      </c>
      <c r="P9" s="4">
        <v>0</v>
      </c>
      <c r="Q9" s="4">
        <v>3</v>
      </c>
      <c r="R9" s="4">
        <f>SUM(F11+H10+F9+H12)</f>
        <v>23</v>
      </c>
      <c r="S9" s="4">
        <f>SUM(H11+F10+H9+F12)</f>
        <v>29</v>
      </c>
      <c r="T9" s="4">
        <f>O9*2</f>
        <v>2</v>
      </c>
    </row>
    <row r="10" spans="1:20" x14ac:dyDescent="0.25">
      <c r="A10" s="15">
        <v>39145</v>
      </c>
      <c r="C10" s="5" t="s">
        <v>196</v>
      </c>
      <c r="D10" s="4" t="s">
        <v>4</v>
      </c>
      <c r="E10" t="s">
        <v>183</v>
      </c>
      <c r="F10" s="4">
        <v>8</v>
      </c>
      <c r="G10" s="4" t="s">
        <v>4</v>
      </c>
      <c r="H10" s="4">
        <v>3</v>
      </c>
      <c r="I10" s="4">
        <v>197</v>
      </c>
      <c r="J10" t="s">
        <v>173</v>
      </c>
      <c r="K10" s="5" t="s">
        <v>214</v>
      </c>
      <c r="M10" t="s">
        <v>239</v>
      </c>
      <c r="N10" s="4">
        <v>3</v>
      </c>
      <c r="O10" s="4">
        <v>0</v>
      </c>
      <c r="P10" s="4">
        <v>0</v>
      </c>
      <c r="Q10" s="4">
        <v>3</v>
      </c>
      <c r="R10" s="4">
        <f>SUM(H15+F16+H17)</f>
        <v>9</v>
      </c>
      <c r="S10" s="4">
        <f>SUM(F15+H16+F17)</f>
        <v>15</v>
      </c>
      <c r="T10" s="4">
        <f>O10*2</f>
        <v>0</v>
      </c>
    </row>
    <row r="11" spans="1:20" x14ac:dyDescent="0.25">
      <c r="A11" s="15">
        <v>39148</v>
      </c>
      <c r="C11" t="s">
        <v>183</v>
      </c>
      <c r="D11" s="4" t="s">
        <v>4</v>
      </c>
      <c r="E11" s="5" t="s">
        <v>196</v>
      </c>
      <c r="F11" s="4">
        <v>10</v>
      </c>
      <c r="G11" s="4" t="s">
        <v>4</v>
      </c>
      <c r="H11" s="4">
        <v>7</v>
      </c>
      <c r="I11" s="4">
        <v>232</v>
      </c>
      <c r="J11" t="s">
        <v>145</v>
      </c>
      <c r="K11" s="5" t="s">
        <v>180</v>
      </c>
      <c r="M11" s="5" t="s">
        <v>9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2</v>
      </c>
      <c r="S11" s="4">
        <f>SUM(F4+H5+F6)</f>
        <v>24</v>
      </c>
      <c r="T11" s="4">
        <f>O11*2</f>
        <v>0</v>
      </c>
    </row>
    <row r="12" spans="1:20" x14ac:dyDescent="0.25">
      <c r="A12" s="15">
        <v>39151</v>
      </c>
      <c r="C12" s="5" t="s">
        <v>196</v>
      </c>
      <c r="D12" s="4" t="s">
        <v>4</v>
      </c>
      <c r="E12" t="s">
        <v>183</v>
      </c>
      <c r="F12" s="4">
        <v>6</v>
      </c>
      <c r="G12" s="4" t="s">
        <v>4</v>
      </c>
      <c r="H12" s="4">
        <v>3</v>
      </c>
      <c r="I12" s="4">
        <v>254</v>
      </c>
      <c r="J12" t="s">
        <v>173</v>
      </c>
      <c r="K12" s="5" t="s">
        <v>210</v>
      </c>
      <c r="N12" s="4">
        <f>SUM(N4:N11)</f>
        <v>52</v>
      </c>
      <c r="O12" s="4">
        <f t="shared" ref="O12:T12" si="1">SUM(O4:O11)</f>
        <v>26</v>
      </c>
      <c r="P12" s="4">
        <f t="shared" si="1"/>
        <v>0</v>
      </c>
      <c r="Q12" s="4">
        <f t="shared" si="1"/>
        <v>26</v>
      </c>
      <c r="R12" s="4">
        <f>SUM(R4:R11)</f>
        <v>232</v>
      </c>
      <c r="S12" s="4">
        <f>SUM(S4:S11)</f>
        <v>232</v>
      </c>
      <c r="T12" s="4">
        <f t="shared" si="1"/>
        <v>52</v>
      </c>
    </row>
    <row r="13" spans="1:20" x14ac:dyDescent="0.25">
      <c r="C13" s="1" t="s">
        <v>217</v>
      </c>
      <c r="K13" s="5"/>
    </row>
    <row r="14" spans="1:20" x14ac:dyDescent="0.25">
      <c r="K14" s="5"/>
    </row>
    <row r="15" spans="1:20" x14ac:dyDescent="0.25">
      <c r="A15" s="15">
        <v>39143</v>
      </c>
      <c r="C15" t="s">
        <v>48</v>
      </c>
      <c r="D15" s="4" t="s">
        <v>4</v>
      </c>
      <c r="E15" t="s">
        <v>239</v>
      </c>
      <c r="F15" s="4">
        <v>6</v>
      </c>
      <c r="G15" s="4" t="s">
        <v>4</v>
      </c>
      <c r="H15" s="4">
        <v>4</v>
      </c>
      <c r="I15" s="4">
        <v>295</v>
      </c>
      <c r="J15" t="s">
        <v>70</v>
      </c>
      <c r="K15" t="s">
        <v>204</v>
      </c>
      <c r="M15" s="1" t="s">
        <v>327</v>
      </c>
    </row>
    <row r="16" spans="1:20" x14ac:dyDescent="0.25">
      <c r="A16" s="15">
        <v>39146</v>
      </c>
      <c r="C16" t="s">
        <v>239</v>
      </c>
      <c r="D16" s="4" t="s">
        <v>4</v>
      </c>
      <c r="E16" t="s">
        <v>48</v>
      </c>
      <c r="F16" s="4">
        <v>2</v>
      </c>
      <c r="G16" s="4" t="s">
        <v>4</v>
      </c>
      <c r="H16" s="4">
        <v>5</v>
      </c>
      <c r="I16" s="4">
        <v>284</v>
      </c>
      <c r="J16" t="s">
        <v>213</v>
      </c>
      <c r="K16" s="5" t="s">
        <v>179</v>
      </c>
      <c r="M16" t="s">
        <v>328</v>
      </c>
      <c r="N16" s="12" t="s">
        <v>347</v>
      </c>
      <c r="O16" t="s">
        <v>158</v>
      </c>
      <c r="P16" t="s">
        <v>9</v>
      </c>
      <c r="Q16" s="4">
        <v>3</v>
      </c>
      <c r="R16" s="4">
        <v>0</v>
      </c>
    </row>
    <row r="17" spans="1:18" x14ac:dyDescent="0.25">
      <c r="A17" s="15">
        <v>39148</v>
      </c>
      <c r="C17" t="s">
        <v>48</v>
      </c>
      <c r="D17" s="4" t="s">
        <v>4</v>
      </c>
      <c r="E17" t="s">
        <v>239</v>
      </c>
      <c r="F17" s="4">
        <v>4</v>
      </c>
      <c r="G17" s="4" t="s">
        <v>4</v>
      </c>
      <c r="H17" s="4">
        <v>3</v>
      </c>
      <c r="I17" s="4">
        <v>201</v>
      </c>
      <c r="J17" t="s">
        <v>70</v>
      </c>
      <c r="K17" t="s">
        <v>204</v>
      </c>
      <c r="L17" s="5"/>
      <c r="M17" t="s">
        <v>328</v>
      </c>
      <c r="N17" s="12" t="s">
        <v>347</v>
      </c>
      <c r="O17" s="5" t="s">
        <v>196</v>
      </c>
      <c r="P17" t="s">
        <v>183</v>
      </c>
      <c r="Q17" s="4">
        <v>3</v>
      </c>
      <c r="R17" s="4">
        <v>1</v>
      </c>
    </row>
    <row r="18" spans="1:18" x14ac:dyDescent="0.25">
      <c r="C18" s="1" t="s">
        <v>159</v>
      </c>
      <c r="K18" s="5"/>
      <c r="M18" t="s">
        <v>328</v>
      </c>
      <c r="N18" s="12" t="s">
        <v>347</v>
      </c>
      <c r="O18" t="s">
        <v>48</v>
      </c>
      <c r="P18" s="5" t="s">
        <v>239</v>
      </c>
      <c r="Q18" s="4">
        <v>3</v>
      </c>
      <c r="R18" s="4">
        <v>0</v>
      </c>
    </row>
    <row r="19" spans="1:18" x14ac:dyDescent="0.25">
      <c r="C19"/>
      <c r="K19" s="5"/>
      <c r="M19" t="s">
        <v>328</v>
      </c>
      <c r="N19" s="12" t="s">
        <v>347</v>
      </c>
      <c r="O19" t="s">
        <v>212</v>
      </c>
      <c r="P19" t="s">
        <v>61</v>
      </c>
      <c r="Q19" s="4">
        <v>3</v>
      </c>
      <c r="R19" s="4">
        <v>1</v>
      </c>
    </row>
    <row r="20" spans="1:18" x14ac:dyDescent="0.25">
      <c r="A20" s="15">
        <v>39143</v>
      </c>
      <c r="C20" s="5" t="s">
        <v>61</v>
      </c>
      <c r="D20" s="4" t="s">
        <v>4</v>
      </c>
      <c r="E20" s="5" t="s">
        <v>212</v>
      </c>
      <c r="F20" s="4">
        <v>5</v>
      </c>
      <c r="G20" s="4" t="s">
        <v>4</v>
      </c>
      <c r="H20" s="4">
        <v>4</v>
      </c>
      <c r="I20" s="4">
        <v>142</v>
      </c>
      <c r="J20" t="s">
        <v>205</v>
      </c>
      <c r="K20" t="s">
        <v>206</v>
      </c>
      <c r="M20" t="s">
        <v>330</v>
      </c>
      <c r="N20" s="12" t="s">
        <v>347</v>
      </c>
      <c r="O20" t="s">
        <v>158</v>
      </c>
      <c r="P20" t="s">
        <v>212</v>
      </c>
      <c r="Q20" s="4">
        <v>3</v>
      </c>
      <c r="R20" s="4">
        <v>1</v>
      </c>
    </row>
    <row r="21" spans="1:18" x14ac:dyDescent="0.25">
      <c r="A21" s="15">
        <v>39145</v>
      </c>
      <c r="C21" s="5" t="s">
        <v>212</v>
      </c>
      <c r="D21" s="4" t="s">
        <v>4</v>
      </c>
      <c r="E21" s="5" t="s">
        <v>61</v>
      </c>
      <c r="F21" s="4">
        <v>6</v>
      </c>
      <c r="G21" s="4" t="s">
        <v>4</v>
      </c>
      <c r="H21" s="4">
        <v>5</v>
      </c>
      <c r="I21" s="4">
        <v>389</v>
      </c>
      <c r="J21" t="s">
        <v>17</v>
      </c>
      <c r="K21" s="5" t="s">
        <v>215</v>
      </c>
      <c r="M21" t="s">
        <v>330</v>
      </c>
      <c r="N21" s="12" t="s">
        <v>347</v>
      </c>
      <c r="O21" t="s">
        <v>48</v>
      </c>
      <c r="P21" s="5" t="s">
        <v>196</v>
      </c>
      <c r="Q21" s="4">
        <v>3</v>
      </c>
      <c r="R21" s="4">
        <v>1</v>
      </c>
    </row>
    <row r="22" spans="1:18" x14ac:dyDescent="0.25">
      <c r="A22" s="15">
        <v>39147</v>
      </c>
      <c r="C22" s="5" t="s">
        <v>61</v>
      </c>
      <c r="D22" s="4" t="s">
        <v>4</v>
      </c>
      <c r="E22" s="5" t="s">
        <v>212</v>
      </c>
      <c r="F22" s="4">
        <v>4</v>
      </c>
      <c r="G22" s="4" t="s">
        <v>4</v>
      </c>
      <c r="H22" s="4">
        <v>6</v>
      </c>
      <c r="I22" s="4">
        <v>142</v>
      </c>
      <c r="J22" t="s">
        <v>187</v>
      </c>
      <c r="K22" s="5" t="s">
        <v>146</v>
      </c>
      <c r="M22" t="s">
        <v>331</v>
      </c>
      <c r="N22" s="12" t="s">
        <v>347</v>
      </c>
      <c r="O22" t="s">
        <v>212</v>
      </c>
      <c r="P22" t="s">
        <v>196</v>
      </c>
      <c r="Q22" s="12">
        <v>1</v>
      </c>
      <c r="R22" s="4">
        <v>0</v>
      </c>
    </row>
    <row r="23" spans="1:18" x14ac:dyDescent="0.25">
      <c r="A23" s="15">
        <v>39151</v>
      </c>
      <c r="C23" s="5" t="s">
        <v>212</v>
      </c>
      <c r="D23" s="4" t="s">
        <v>4</v>
      </c>
      <c r="E23" s="5" t="s">
        <v>61</v>
      </c>
      <c r="F23" s="4">
        <v>5</v>
      </c>
      <c r="G23" s="4" t="s">
        <v>4</v>
      </c>
      <c r="H23" s="4">
        <v>4</v>
      </c>
      <c r="I23" s="4">
        <v>512</v>
      </c>
      <c r="J23" t="s">
        <v>70</v>
      </c>
      <c r="K23" t="s">
        <v>204</v>
      </c>
      <c r="M23" t="s">
        <v>332</v>
      </c>
      <c r="N23" s="12" t="s">
        <v>347</v>
      </c>
      <c r="O23" t="s">
        <v>48</v>
      </c>
      <c r="P23" t="s">
        <v>158</v>
      </c>
      <c r="Q23" s="4">
        <v>3</v>
      </c>
      <c r="R23" s="4">
        <v>0</v>
      </c>
    </row>
    <row r="24" spans="1:18" x14ac:dyDescent="0.25">
      <c r="C24" s="1" t="s">
        <v>216</v>
      </c>
      <c r="G24" s="4" t="s">
        <v>186</v>
      </c>
      <c r="M24" t="s">
        <v>333</v>
      </c>
      <c r="Q24" s="4">
        <f>SUM(Q16:Q23)</f>
        <v>22</v>
      </c>
      <c r="R24" s="4">
        <f>SUM(R16:R23)</f>
        <v>4</v>
      </c>
    </row>
    <row r="25" spans="1:18" x14ac:dyDescent="0.25">
      <c r="C25" s="1"/>
    </row>
    <row r="26" spans="1:18" x14ac:dyDescent="0.25">
      <c r="A26" s="14" t="s">
        <v>97</v>
      </c>
      <c r="C26"/>
    </row>
    <row r="27" spans="1:18" x14ac:dyDescent="0.25">
      <c r="A27" s="15">
        <v>39158</v>
      </c>
      <c r="C27" t="s">
        <v>158</v>
      </c>
      <c r="D27" s="4" t="s">
        <v>4</v>
      </c>
      <c r="E27" s="5" t="s">
        <v>212</v>
      </c>
      <c r="F27" s="4">
        <v>3</v>
      </c>
      <c r="G27" s="4" t="s">
        <v>4</v>
      </c>
      <c r="H27" s="4">
        <v>2</v>
      </c>
      <c r="I27" s="4">
        <v>456</v>
      </c>
      <c r="J27" t="s">
        <v>169</v>
      </c>
      <c r="K27" s="5" t="s">
        <v>182</v>
      </c>
    </row>
    <row r="28" spans="1:18" x14ac:dyDescent="0.25">
      <c r="A28" s="15">
        <v>39159</v>
      </c>
      <c r="C28" s="5" t="s">
        <v>212</v>
      </c>
      <c r="D28" s="12" t="s">
        <v>4</v>
      </c>
      <c r="E28" t="s">
        <v>158</v>
      </c>
      <c r="F28" s="4">
        <v>3</v>
      </c>
      <c r="G28" s="4" t="s">
        <v>4</v>
      </c>
      <c r="H28" s="4">
        <v>2</v>
      </c>
      <c r="I28" s="4">
        <v>519</v>
      </c>
      <c r="J28" t="s">
        <v>70</v>
      </c>
      <c r="K28" t="s">
        <v>173</v>
      </c>
    </row>
    <row r="29" spans="1:18" x14ac:dyDescent="0.25">
      <c r="A29" s="15">
        <v>39161</v>
      </c>
      <c r="C29" t="s">
        <v>158</v>
      </c>
      <c r="D29" s="4" t="s">
        <v>4</v>
      </c>
      <c r="E29" s="5" t="s">
        <v>212</v>
      </c>
      <c r="F29" s="4">
        <v>6</v>
      </c>
      <c r="G29" s="4" t="s">
        <v>4</v>
      </c>
      <c r="H29" s="4">
        <v>3</v>
      </c>
      <c r="I29" s="4">
        <v>481</v>
      </c>
      <c r="J29" t="s">
        <v>182</v>
      </c>
      <c r="K29" s="5" t="s">
        <v>94</v>
      </c>
    </row>
    <row r="30" spans="1:18" x14ac:dyDescent="0.25">
      <c r="A30" s="15">
        <v>39164</v>
      </c>
      <c r="C30" s="5" t="s">
        <v>212</v>
      </c>
      <c r="D30" s="12" t="s">
        <v>4</v>
      </c>
      <c r="E30" t="s">
        <v>158</v>
      </c>
      <c r="F30" s="4">
        <v>2</v>
      </c>
      <c r="G30" s="4" t="s">
        <v>4</v>
      </c>
      <c r="H30" s="4">
        <v>3</v>
      </c>
      <c r="I30" s="4">
        <v>637</v>
      </c>
      <c r="J30" t="s">
        <v>204</v>
      </c>
      <c r="K30" s="5" t="s">
        <v>180</v>
      </c>
    </row>
    <row r="31" spans="1:18" x14ac:dyDescent="0.25">
      <c r="C31" s="1" t="s">
        <v>219</v>
      </c>
      <c r="K31" s="5"/>
    </row>
    <row r="33" spans="1:11" x14ac:dyDescent="0.25">
      <c r="A33" s="15">
        <v>39158</v>
      </c>
      <c r="C33" s="5" t="s">
        <v>48</v>
      </c>
      <c r="E33" s="5" t="s">
        <v>196</v>
      </c>
      <c r="F33" s="4">
        <v>4</v>
      </c>
      <c r="G33" s="4" t="s">
        <v>4</v>
      </c>
      <c r="H33" s="4">
        <v>3</v>
      </c>
      <c r="I33" s="4">
        <v>152</v>
      </c>
      <c r="J33" t="s">
        <v>145</v>
      </c>
      <c r="K33" s="5" t="s">
        <v>218</v>
      </c>
    </row>
    <row r="34" spans="1:11" x14ac:dyDescent="0.25">
      <c r="A34" s="15">
        <v>39159</v>
      </c>
      <c r="C34" s="5" t="s">
        <v>196</v>
      </c>
      <c r="D34" s="4" t="s">
        <v>4</v>
      </c>
      <c r="E34" s="5" t="s">
        <v>48</v>
      </c>
      <c r="F34" s="4">
        <v>5</v>
      </c>
      <c r="G34" s="4" t="s">
        <v>4</v>
      </c>
      <c r="H34" s="4">
        <v>3</v>
      </c>
      <c r="I34" s="4">
        <v>262</v>
      </c>
      <c r="J34" t="s">
        <v>123</v>
      </c>
      <c r="K34" s="5" t="s">
        <v>124</v>
      </c>
    </row>
    <row r="35" spans="1:11" x14ac:dyDescent="0.25">
      <c r="A35" s="15">
        <v>39162</v>
      </c>
      <c r="C35" s="5" t="s">
        <v>48</v>
      </c>
      <c r="D35" s="4" t="s">
        <v>4</v>
      </c>
      <c r="E35" s="5" t="s">
        <v>196</v>
      </c>
      <c r="F35" s="4">
        <v>5</v>
      </c>
      <c r="G35" s="4" t="s">
        <v>4</v>
      </c>
      <c r="H35" s="4">
        <v>3</v>
      </c>
      <c r="I35" s="4">
        <v>251</v>
      </c>
      <c r="J35" t="s">
        <v>70</v>
      </c>
      <c r="K35" s="5" t="s">
        <v>180</v>
      </c>
    </row>
    <row r="36" spans="1:11" x14ac:dyDescent="0.25">
      <c r="A36" s="15">
        <v>39165</v>
      </c>
      <c r="C36" s="5" t="s">
        <v>196</v>
      </c>
      <c r="D36" s="4" t="s">
        <v>4</v>
      </c>
      <c r="E36" s="5" t="s">
        <v>48</v>
      </c>
      <c r="F36" s="4">
        <v>4</v>
      </c>
      <c r="G36" s="4" t="s">
        <v>4</v>
      </c>
      <c r="H36" s="4">
        <v>5</v>
      </c>
      <c r="I36" s="4">
        <v>272</v>
      </c>
      <c r="J36" t="s">
        <v>173</v>
      </c>
      <c r="K36" s="5" t="s">
        <v>220</v>
      </c>
    </row>
    <row r="37" spans="1:11" x14ac:dyDescent="0.25">
      <c r="C37" s="3" t="s">
        <v>192</v>
      </c>
    </row>
    <row r="38" spans="1:11" x14ac:dyDescent="0.25">
      <c r="C38" s="3"/>
    </row>
    <row r="39" spans="1:11" x14ac:dyDescent="0.25">
      <c r="A39" s="14" t="s">
        <v>28</v>
      </c>
    </row>
    <row r="40" spans="1:11" x14ac:dyDescent="0.25">
      <c r="A40" s="15">
        <v>39172</v>
      </c>
      <c r="C40" s="5" t="s">
        <v>196</v>
      </c>
      <c r="D40" s="12" t="s">
        <v>4</v>
      </c>
      <c r="E40" t="s">
        <v>212</v>
      </c>
      <c r="F40" s="4">
        <v>4</v>
      </c>
      <c r="G40" s="4" t="s">
        <v>4</v>
      </c>
      <c r="H40" s="4">
        <v>7</v>
      </c>
      <c r="I40" s="4">
        <v>336</v>
      </c>
      <c r="J40" t="s">
        <v>173</v>
      </c>
      <c r="K40" t="s">
        <v>70</v>
      </c>
    </row>
    <row r="41" spans="1:11" x14ac:dyDescent="0.25">
      <c r="C41" s="1" t="s">
        <v>221</v>
      </c>
      <c r="D41" s="12"/>
      <c r="K41" s="5"/>
    </row>
    <row r="42" spans="1:11" x14ac:dyDescent="0.25">
      <c r="C42" s="1"/>
      <c r="D42" s="12"/>
      <c r="K42" s="5"/>
    </row>
    <row r="43" spans="1:11" x14ac:dyDescent="0.25">
      <c r="A43" s="14" t="s">
        <v>100</v>
      </c>
      <c r="C43"/>
      <c r="D43" s="12"/>
      <c r="K43" s="5"/>
    </row>
    <row r="44" spans="1:11" x14ac:dyDescent="0.25">
      <c r="A44" s="15">
        <v>39172</v>
      </c>
      <c r="C44" t="s">
        <v>158</v>
      </c>
      <c r="D44" s="12" t="s">
        <v>4</v>
      </c>
      <c r="E44" t="s">
        <v>48</v>
      </c>
      <c r="F44" s="4">
        <v>1</v>
      </c>
      <c r="G44" s="4" t="s">
        <v>4</v>
      </c>
      <c r="H44" s="4">
        <v>5</v>
      </c>
      <c r="I44" s="4">
        <v>535</v>
      </c>
      <c r="J44" t="s">
        <v>22</v>
      </c>
      <c r="K44" s="5" t="s">
        <v>94</v>
      </c>
    </row>
    <row r="45" spans="1:11" x14ac:dyDescent="0.25">
      <c r="A45" s="15">
        <v>39174</v>
      </c>
      <c r="C45" t="s">
        <v>48</v>
      </c>
      <c r="D45" s="12" t="s">
        <v>4</v>
      </c>
      <c r="E45" t="s">
        <v>158</v>
      </c>
      <c r="F45" s="4">
        <v>4</v>
      </c>
      <c r="G45" s="4" t="s">
        <v>4</v>
      </c>
      <c r="H45" s="4">
        <v>3</v>
      </c>
      <c r="I45" s="4">
        <v>431</v>
      </c>
      <c r="J45" t="s">
        <v>173</v>
      </c>
      <c r="K45" t="s">
        <v>70</v>
      </c>
    </row>
    <row r="46" spans="1:11" x14ac:dyDescent="0.25">
      <c r="A46" s="15">
        <v>39176</v>
      </c>
      <c r="C46" t="s">
        <v>158</v>
      </c>
      <c r="D46" s="12" t="s">
        <v>4</v>
      </c>
      <c r="E46" t="s">
        <v>48</v>
      </c>
      <c r="F46" s="4">
        <v>5</v>
      </c>
      <c r="G46" s="4" t="s">
        <v>4</v>
      </c>
      <c r="H46" s="4">
        <v>6</v>
      </c>
      <c r="I46" s="4">
        <v>687</v>
      </c>
      <c r="J46" t="s">
        <v>170</v>
      </c>
      <c r="K46" s="5" t="s">
        <v>94</v>
      </c>
    </row>
    <row r="47" spans="1:11" x14ac:dyDescent="0.25">
      <c r="C47" s="3" t="s">
        <v>222</v>
      </c>
    </row>
    <row r="48" spans="1:11" x14ac:dyDescent="0.25">
      <c r="C48"/>
      <c r="D48" s="12"/>
      <c r="K48" s="5"/>
    </row>
    <row r="49" spans="3:11" x14ac:dyDescent="0.25">
      <c r="C49"/>
      <c r="J49" s="1" t="s">
        <v>103</v>
      </c>
      <c r="K49" s="5"/>
    </row>
    <row r="50" spans="3:11" x14ac:dyDescent="0.25">
      <c r="C50"/>
      <c r="J50" t="s">
        <v>173</v>
      </c>
      <c r="K50" s="4">
        <v>6</v>
      </c>
    </row>
    <row r="51" spans="3:11" x14ac:dyDescent="0.25">
      <c r="C51" s="3"/>
      <c r="J51" t="s">
        <v>17</v>
      </c>
      <c r="K51" s="4">
        <v>1</v>
      </c>
    </row>
    <row r="52" spans="3:11" x14ac:dyDescent="0.25">
      <c r="J52" t="s">
        <v>70</v>
      </c>
      <c r="K52" s="4">
        <v>9</v>
      </c>
    </row>
    <row r="53" spans="3:11" x14ac:dyDescent="0.25">
      <c r="C53"/>
      <c r="J53" t="s">
        <v>206</v>
      </c>
      <c r="K53" s="4">
        <v>1</v>
      </c>
    </row>
    <row r="54" spans="3:11" x14ac:dyDescent="0.25">
      <c r="C54"/>
      <c r="J54" t="s">
        <v>187</v>
      </c>
      <c r="K54" s="4">
        <v>1</v>
      </c>
    </row>
    <row r="55" spans="3:11" x14ac:dyDescent="0.25">
      <c r="C55"/>
      <c r="J55" s="5" t="s">
        <v>210</v>
      </c>
      <c r="K55" s="4">
        <v>1</v>
      </c>
    </row>
    <row r="56" spans="3:11" x14ac:dyDescent="0.25">
      <c r="C56"/>
      <c r="J56" t="s">
        <v>170</v>
      </c>
      <c r="K56" s="4">
        <v>1</v>
      </c>
    </row>
    <row r="57" spans="3:11" x14ac:dyDescent="0.25">
      <c r="C57" s="3"/>
      <c r="J57" t="s">
        <v>169</v>
      </c>
      <c r="K57" s="4">
        <v>3</v>
      </c>
    </row>
    <row r="58" spans="3:11" x14ac:dyDescent="0.25">
      <c r="J58" t="s">
        <v>145</v>
      </c>
      <c r="K58" s="4">
        <v>2</v>
      </c>
    </row>
    <row r="59" spans="3:11" x14ac:dyDescent="0.25">
      <c r="C59"/>
      <c r="J59" t="s">
        <v>204</v>
      </c>
      <c r="K59" s="4">
        <v>6</v>
      </c>
    </row>
    <row r="60" spans="3:11" x14ac:dyDescent="0.25">
      <c r="C60"/>
      <c r="J60" s="5" t="s">
        <v>94</v>
      </c>
      <c r="K60" s="4">
        <v>3</v>
      </c>
    </row>
    <row r="61" spans="3:11" x14ac:dyDescent="0.25">
      <c r="C61"/>
      <c r="J61" s="5" t="s">
        <v>220</v>
      </c>
      <c r="K61" s="4">
        <v>1</v>
      </c>
    </row>
    <row r="62" spans="3:11" x14ac:dyDescent="0.25">
      <c r="C62"/>
      <c r="J62" s="5" t="s">
        <v>179</v>
      </c>
      <c r="K62" s="4">
        <v>1</v>
      </c>
    </row>
    <row r="63" spans="3:11" x14ac:dyDescent="0.25">
      <c r="C63" s="3"/>
      <c r="J63" s="5" t="s">
        <v>214</v>
      </c>
      <c r="K63" s="4">
        <v>1</v>
      </c>
    </row>
    <row r="64" spans="3:11" x14ac:dyDescent="0.25">
      <c r="C64"/>
      <c r="J64" t="s">
        <v>205</v>
      </c>
      <c r="K64" s="4">
        <v>1</v>
      </c>
    </row>
    <row r="65" spans="1:11" x14ac:dyDescent="0.25">
      <c r="A65" s="14"/>
      <c r="C65"/>
      <c r="J65" t="s">
        <v>123</v>
      </c>
      <c r="K65" s="4">
        <v>1</v>
      </c>
    </row>
    <row r="66" spans="1:11" x14ac:dyDescent="0.25">
      <c r="C66"/>
      <c r="J66" s="5" t="s">
        <v>182</v>
      </c>
      <c r="K66" s="4">
        <v>4</v>
      </c>
    </row>
    <row r="67" spans="1:11" x14ac:dyDescent="0.25">
      <c r="C67" s="1"/>
      <c r="J67" t="s">
        <v>213</v>
      </c>
      <c r="K67" s="4">
        <v>1</v>
      </c>
    </row>
    <row r="68" spans="1:11" x14ac:dyDescent="0.25">
      <c r="C68"/>
      <c r="J68" s="5" t="s">
        <v>146</v>
      </c>
      <c r="K68" s="4">
        <v>1</v>
      </c>
    </row>
    <row r="69" spans="1:11" x14ac:dyDescent="0.25">
      <c r="A69" s="14"/>
      <c r="J69" t="s">
        <v>22</v>
      </c>
      <c r="K69" s="4">
        <v>1</v>
      </c>
    </row>
    <row r="70" spans="1:11" x14ac:dyDescent="0.25">
      <c r="C70"/>
      <c r="J70" s="5" t="s">
        <v>124</v>
      </c>
      <c r="K70" s="4">
        <v>1</v>
      </c>
    </row>
    <row r="71" spans="1:11" x14ac:dyDescent="0.25">
      <c r="C71"/>
      <c r="J71" s="5" t="s">
        <v>215</v>
      </c>
      <c r="K71" s="4">
        <v>1</v>
      </c>
    </row>
    <row r="72" spans="1:11" x14ac:dyDescent="0.25">
      <c r="C72"/>
      <c r="J72" s="5" t="s">
        <v>180</v>
      </c>
      <c r="K72" s="4">
        <v>3</v>
      </c>
    </row>
    <row r="73" spans="1:11" x14ac:dyDescent="0.25">
      <c r="C73"/>
      <c r="J73" s="5" t="s">
        <v>218</v>
      </c>
      <c r="K73" s="4">
        <v>1</v>
      </c>
    </row>
    <row r="74" spans="1:11" x14ac:dyDescent="0.25">
      <c r="A74" s="16"/>
      <c r="C74" s="1"/>
      <c r="E74" s="6"/>
      <c r="J74" s="5" t="s">
        <v>223</v>
      </c>
      <c r="K74" s="4">
        <f>SUM(K50:K73)</f>
        <v>52</v>
      </c>
    </row>
  </sheetData>
  <sortState xmlns:xlrd2="http://schemas.microsoft.com/office/spreadsheetml/2017/richdata2" ref="M9:T11">
    <sortCondition descending="1" ref="T11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&amp;LSalibandyliitto&amp;CNaisten Salibandyliigan play offs ottelut kaudella 2006-07&amp;R4.4.2007</oddHeader>
    <oddFooter>&amp;C&amp;P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81"/>
  <sheetViews>
    <sheetView zoomScaleNormal="100"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38779</v>
      </c>
      <c r="C4" t="s">
        <v>48</v>
      </c>
      <c r="D4" s="4" t="s">
        <v>4</v>
      </c>
      <c r="E4" s="5" t="s">
        <v>196</v>
      </c>
      <c r="F4" s="4">
        <v>6</v>
      </c>
      <c r="G4" s="4" t="s">
        <v>4</v>
      </c>
      <c r="H4" s="4">
        <v>3</v>
      </c>
      <c r="I4" s="4">
        <v>107</v>
      </c>
      <c r="J4" t="s">
        <v>209</v>
      </c>
      <c r="K4" s="5" t="s">
        <v>179</v>
      </c>
      <c r="M4" s="5" t="s">
        <v>158</v>
      </c>
      <c r="N4" s="4">
        <v>12</v>
      </c>
      <c r="O4" s="4">
        <v>9</v>
      </c>
      <c r="P4" s="4">
        <v>0</v>
      </c>
      <c r="Q4" s="4">
        <v>3</v>
      </c>
      <c r="R4" s="4">
        <f>SUM(F22+H23+F24+H28+F29+H30+F31+H32+H46+F47+H48+F49)</f>
        <v>49</v>
      </c>
      <c r="S4" s="4">
        <f>SUM(H22+F23+H24+F28+H29+F30+H31+F32+F46+H47+F48+H49)</f>
        <v>40</v>
      </c>
      <c r="T4" s="4">
        <f>O4*2</f>
        <v>18</v>
      </c>
    </row>
    <row r="5" spans="1:20" x14ac:dyDescent="0.25">
      <c r="A5" s="15">
        <v>38781</v>
      </c>
      <c r="C5" s="5" t="s">
        <v>196</v>
      </c>
      <c r="D5" s="4" t="s">
        <v>4</v>
      </c>
      <c r="E5" t="s">
        <v>48</v>
      </c>
      <c r="F5" s="4">
        <v>4</v>
      </c>
      <c r="G5" s="4" t="s">
        <v>4</v>
      </c>
      <c r="H5" s="4">
        <v>5</v>
      </c>
      <c r="I5" s="4">
        <v>135</v>
      </c>
      <c r="J5" t="s">
        <v>210</v>
      </c>
      <c r="K5" t="s">
        <v>211</v>
      </c>
      <c r="M5" s="5" t="s">
        <v>61</v>
      </c>
      <c r="N5" s="4">
        <v>12</v>
      </c>
      <c r="O5" s="4">
        <v>7</v>
      </c>
      <c r="P5" s="4">
        <v>0</v>
      </c>
      <c r="Q5" s="4">
        <v>5</v>
      </c>
      <c r="R5" s="4">
        <f>SUM(F9+H10+F11+H12+F35+H36+F37+H38+F46+H47+F48+H49)</f>
        <v>51</v>
      </c>
      <c r="S5" s="4">
        <f>SUM(H9+F10+H11+F12+H35+F36+H37+F38+H46+F47+H48+F49)</f>
        <v>39</v>
      </c>
      <c r="T5" s="4">
        <f t="shared" ref="T5:T7" si="0">O5*2</f>
        <v>14</v>
      </c>
    </row>
    <row r="6" spans="1:20" x14ac:dyDescent="0.25">
      <c r="A6" s="15">
        <v>38784</v>
      </c>
      <c r="C6" t="s">
        <v>48</v>
      </c>
      <c r="D6" s="4" t="s">
        <v>4</v>
      </c>
      <c r="E6" s="5" t="s">
        <v>196</v>
      </c>
      <c r="F6" s="4">
        <v>10</v>
      </c>
      <c r="G6" s="4" t="s">
        <v>4</v>
      </c>
      <c r="H6" s="4">
        <v>4</v>
      </c>
      <c r="I6" s="4">
        <v>124</v>
      </c>
      <c r="J6" t="s">
        <v>209</v>
      </c>
      <c r="K6" s="5" t="s">
        <v>179</v>
      </c>
      <c r="M6" t="s">
        <v>9</v>
      </c>
      <c r="N6" s="4">
        <v>10</v>
      </c>
      <c r="O6" s="4">
        <v>5</v>
      </c>
      <c r="P6" s="4">
        <v>0</v>
      </c>
      <c r="Q6" s="4">
        <v>5</v>
      </c>
      <c r="R6" s="4">
        <f>SUM(F15+H16+F17+H18+F19+H35+F36+H37+F38+H42)</f>
        <v>43</v>
      </c>
      <c r="S6" s="4">
        <f>SUM(H15+F16+H17+F18+H19+F35+H36+F37+H38+F42)</f>
        <v>44</v>
      </c>
      <c r="T6" s="4">
        <f t="shared" si="0"/>
        <v>10</v>
      </c>
    </row>
    <row r="7" spans="1:20" x14ac:dyDescent="0.25">
      <c r="C7" s="1" t="s">
        <v>159</v>
      </c>
      <c r="M7" t="s">
        <v>48</v>
      </c>
      <c r="N7" s="4">
        <v>9</v>
      </c>
      <c r="O7" s="4">
        <v>5</v>
      </c>
      <c r="P7" s="4">
        <v>0</v>
      </c>
      <c r="Q7" s="4">
        <v>4</v>
      </c>
      <c r="R7" s="4">
        <f>SUM(F4+H5+F6+F28+H29+F30+H31+F32+F42)</f>
        <v>39</v>
      </c>
      <c r="S7" s="4">
        <f>SUM(H4+F5+H6+H28+F29+H30+F31+H32+H42)</f>
        <v>30</v>
      </c>
      <c r="T7" s="4">
        <f t="shared" si="0"/>
        <v>10</v>
      </c>
    </row>
    <row r="8" spans="1:20" x14ac:dyDescent="0.25">
      <c r="A8" s="14"/>
      <c r="M8" t="s">
        <v>183</v>
      </c>
      <c r="N8" s="4">
        <v>5</v>
      </c>
      <c r="O8" s="4">
        <v>2</v>
      </c>
      <c r="P8" s="4">
        <v>0</v>
      </c>
      <c r="Q8" s="4">
        <v>3</v>
      </c>
      <c r="R8" s="4">
        <f>SUM(H15+F16+H17+F18+H19)</f>
        <v>22</v>
      </c>
      <c r="S8" s="4">
        <f>SUM(F15+H16+F17+H18+F19)</f>
        <v>26</v>
      </c>
      <c r="T8" s="4">
        <f>O8*2</f>
        <v>4</v>
      </c>
    </row>
    <row r="9" spans="1:20" x14ac:dyDescent="0.25">
      <c r="A9" s="15">
        <v>38780</v>
      </c>
      <c r="C9" s="5" t="s">
        <v>61</v>
      </c>
      <c r="D9" s="4" t="s">
        <v>4</v>
      </c>
      <c r="E9" s="5" t="s">
        <v>13</v>
      </c>
      <c r="F9" s="4">
        <v>6</v>
      </c>
      <c r="G9" s="4" t="s">
        <v>4</v>
      </c>
      <c r="H9" s="4">
        <v>2</v>
      </c>
      <c r="I9" s="4">
        <v>59</v>
      </c>
      <c r="J9" t="s">
        <v>124</v>
      </c>
      <c r="K9" s="5" t="s">
        <v>123</v>
      </c>
      <c r="M9" s="5" t="s">
        <v>13</v>
      </c>
      <c r="N9" s="4">
        <v>4</v>
      </c>
      <c r="O9" s="4">
        <v>1</v>
      </c>
      <c r="P9" s="4">
        <v>0</v>
      </c>
      <c r="Q9" s="4">
        <v>3</v>
      </c>
      <c r="R9" s="4">
        <f>SUM(H9+F10+H11+F12)</f>
        <v>8</v>
      </c>
      <c r="S9" s="4">
        <f>SUM(F11+H10+F9+H12)</f>
        <v>15</v>
      </c>
      <c r="T9" s="4">
        <f>O9*2</f>
        <v>2</v>
      </c>
    </row>
    <row r="10" spans="1:20" x14ac:dyDescent="0.25">
      <c r="A10" s="15">
        <v>38782</v>
      </c>
      <c r="C10" s="5" t="s">
        <v>13</v>
      </c>
      <c r="D10" s="4" t="s">
        <v>4</v>
      </c>
      <c r="E10" s="5" t="s">
        <v>61</v>
      </c>
      <c r="F10" s="4">
        <v>1</v>
      </c>
      <c r="G10" s="4" t="s">
        <v>4</v>
      </c>
      <c r="H10" s="4">
        <v>2</v>
      </c>
      <c r="I10" s="4">
        <v>114</v>
      </c>
      <c r="J10" t="s">
        <v>207</v>
      </c>
      <c r="K10" s="5" t="s">
        <v>208</v>
      </c>
      <c r="M10" t="s">
        <v>239</v>
      </c>
      <c r="N10" s="4">
        <v>3</v>
      </c>
      <c r="O10" s="4">
        <v>0</v>
      </c>
      <c r="P10" s="4">
        <v>0</v>
      </c>
      <c r="Q10" s="4">
        <v>3</v>
      </c>
      <c r="R10" s="4">
        <f>SUM(H22+F23+H24)</f>
        <v>8</v>
      </c>
      <c r="S10" s="4">
        <f>SUM(F24+H23+F22)</f>
        <v>16</v>
      </c>
      <c r="T10" s="4">
        <f>O10*2</f>
        <v>0</v>
      </c>
    </row>
    <row r="11" spans="1:20" x14ac:dyDescent="0.25">
      <c r="A11" s="15">
        <v>38786</v>
      </c>
      <c r="C11" s="5" t="s">
        <v>61</v>
      </c>
      <c r="D11" s="4" t="s">
        <v>4</v>
      </c>
      <c r="E11" s="5" t="s">
        <v>13</v>
      </c>
      <c r="F11" s="4">
        <v>3</v>
      </c>
      <c r="G11" s="4" t="s">
        <v>4</v>
      </c>
      <c r="H11" s="4">
        <v>4</v>
      </c>
      <c r="I11" s="4">
        <v>121</v>
      </c>
      <c r="J11" t="s">
        <v>205</v>
      </c>
      <c r="K11" s="5" t="s">
        <v>206</v>
      </c>
      <c r="M11" s="5" t="s">
        <v>196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11</v>
      </c>
      <c r="S11" s="4">
        <f>SUM(F4+H5+F6)</f>
        <v>21</v>
      </c>
      <c r="T11" s="4">
        <f>O11*2</f>
        <v>0</v>
      </c>
    </row>
    <row r="12" spans="1:20" x14ac:dyDescent="0.25">
      <c r="A12" s="15">
        <v>38788</v>
      </c>
      <c r="C12" s="5" t="s">
        <v>13</v>
      </c>
      <c r="D12" s="4" t="s">
        <v>4</v>
      </c>
      <c r="E12" s="5" t="s">
        <v>61</v>
      </c>
      <c r="F12" s="4">
        <v>1</v>
      </c>
      <c r="G12" s="4" t="s">
        <v>4</v>
      </c>
      <c r="H12" s="4">
        <v>4</v>
      </c>
      <c r="I12" s="4">
        <v>89</v>
      </c>
      <c r="J12" t="s">
        <v>189</v>
      </c>
      <c r="K12" s="5" t="s">
        <v>188</v>
      </c>
      <c r="N12" s="4">
        <f>SUM(N4:N11)</f>
        <v>58</v>
      </c>
      <c r="O12" s="4">
        <f t="shared" ref="O12:T12" si="1">SUM(O4:O11)</f>
        <v>29</v>
      </c>
      <c r="P12" s="4">
        <f t="shared" si="1"/>
        <v>0</v>
      </c>
      <c r="Q12" s="4">
        <f t="shared" si="1"/>
        <v>29</v>
      </c>
      <c r="R12" s="4">
        <f t="shared" si="1"/>
        <v>231</v>
      </c>
      <c r="S12" s="4">
        <f t="shared" si="1"/>
        <v>231</v>
      </c>
      <c r="T12" s="4">
        <f t="shared" si="1"/>
        <v>58</v>
      </c>
    </row>
    <row r="13" spans="1:20" x14ac:dyDescent="0.25">
      <c r="C13" s="1" t="s">
        <v>198</v>
      </c>
      <c r="K13" s="5"/>
    </row>
    <row r="14" spans="1:20" x14ac:dyDescent="0.25">
      <c r="C14"/>
      <c r="K14" s="5"/>
    </row>
    <row r="15" spans="1:20" x14ac:dyDescent="0.25">
      <c r="A15" s="15">
        <v>38780</v>
      </c>
      <c r="C15" t="s">
        <v>9</v>
      </c>
      <c r="D15" s="4" t="s">
        <v>4</v>
      </c>
      <c r="E15" t="s">
        <v>183</v>
      </c>
      <c r="F15" s="4">
        <v>9</v>
      </c>
      <c r="G15" s="4" t="s">
        <v>4</v>
      </c>
      <c r="H15" s="4">
        <v>5</v>
      </c>
      <c r="I15" s="4">
        <v>125</v>
      </c>
      <c r="J15" t="s">
        <v>204</v>
      </c>
      <c r="K15" s="5" t="s">
        <v>70</v>
      </c>
      <c r="M15" s="1" t="s">
        <v>327</v>
      </c>
    </row>
    <row r="16" spans="1:20" x14ac:dyDescent="0.25">
      <c r="A16" s="15">
        <v>38782</v>
      </c>
      <c r="C16" t="s">
        <v>183</v>
      </c>
      <c r="D16" s="4" t="s">
        <v>4</v>
      </c>
      <c r="E16" t="s">
        <v>9</v>
      </c>
      <c r="F16" s="4">
        <v>2</v>
      </c>
      <c r="G16" s="4" t="s">
        <v>4</v>
      </c>
      <c r="H16" s="4">
        <v>6</v>
      </c>
      <c r="I16" s="4">
        <v>127</v>
      </c>
      <c r="J16" t="s">
        <v>204</v>
      </c>
      <c r="K16" s="5" t="s">
        <v>70</v>
      </c>
      <c r="M16" t="s">
        <v>328</v>
      </c>
      <c r="N16" s="12" t="s">
        <v>346</v>
      </c>
      <c r="O16" t="s">
        <v>48</v>
      </c>
      <c r="P16" s="5" t="s">
        <v>196</v>
      </c>
      <c r="Q16" s="4">
        <v>3</v>
      </c>
      <c r="R16" s="4">
        <v>0</v>
      </c>
    </row>
    <row r="17" spans="1:18" x14ac:dyDescent="0.25">
      <c r="A17" s="15">
        <v>38784</v>
      </c>
      <c r="C17" t="s">
        <v>9</v>
      </c>
      <c r="D17" s="4" t="s">
        <v>4</v>
      </c>
      <c r="E17" t="s">
        <v>183</v>
      </c>
      <c r="F17" s="4">
        <v>5</v>
      </c>
      <c r="G17" s="4" t="s">
        <v>4</v>
      </c>
      <c r="H17" s="4">
        <v>6</v>
      </c>
      <c r="I17" s="4">
        <v>88</v>
      </c>
      <c r="J17" t="s">
        <v>204</v>
      </c>
      <c r="K17" s="5" t="s">
        <v>70</v>
      </c>
      <c r="L17" s="5"/>
      <c r="M17" t="s">
        <v>328</v>
      </c>
      <c r="N17" s="12" t="s">
        <v>346</v>
      </c>
      <c r="O17" s="5" t="s">
        <v>61</v>
      </c>
      <c r="P17" s="5" t="s">
        <v>13</v>
      </c>
      <c r="Q17" s="4">
        <v>3</v>
      </c>
      <c r="R17" s="4">
        <v>1</v>
      </c>
    </row>
    <row r="18" spans="1:18" x14ac:dyDescent="0.25">
      <c r="A18" s="15">
        <v>38787</v>
      </c>
      <c r="C18" t="s">
        <v>183</v>
      </c>
      <c r="D18" s="4" t="s">
        <v>4</v>
      </c>
      <c r="E18" t="s">
        <v>9</v>
      </c>
      <c r="F18" s="4">
        <v>6</v>
      </c>
      <c r="G18" s="4" t="s">
        <v>4</v>
      </c>
      <c r="H18" s="4">
        <v>1</v>
      </c>
      <c r="I18" s="4">
        <v>84</v>
      </c>
      <c r="J18" t="s">
        <v>204</v>
      </c>
      <c r="K18" s="5" t="s">
        <v>70</v>
      </c>
      <c r="M18" t="s">
        <v>328</v>
      </c>
      <c r="N18" s="12" t="s">
        <v>346</v>
      </c>
      <c r="O18" t="s">
        <v>9</v>
      </c>
      <c r="P18" s="5" t="s">
        <v>183</v>
      </c>
      <c r="Q18" s="4">
        <v>3</v>
      </c>
      <c r="R18" s="4">
        <v>2</v>
      </c>
    </row>
    <row r="19" spans="1:18" x14ac:dyDescent="0.25">
      <c r="A19" s="15">
        <v>38788</v>
      </c>
      <c r="C19" t="s">
        <v>9</v>
      </c>
      <c r="D19" s="4" t="s">
        <v>4</v>
      </c>
      <c r="E19" t="s">
        <v>183</v>
      </c>
      <c r="F19" s="4">
        <v>5</v>
      </c>
      <c r="G19" s="4" t="s">
        <v>4</v>
      </c>
      <c r="H19" s="4">
        <v>3</v>
      </c>
      <c r="I19" s="4">
        <v>161</v>
      </c>
      <c r="J19" t="s">
        <v>204</v>
      </c>
      <c r="K19" s="5" t="s">
        <v>70</v>
      </c>
      <c r="M19" t="s">
        <v>328</v>
      </c>
      <c r="N19" s="12" t="s">
        <v>346</v>
      </c>
      <c r="O19" s="5" t="s">
        <v>158</v>
      </c>
      <c r="P19" t="s">
        <v>239</v>
      </c>
      <c r="Q19" s="4">
        <v>3</v>
      </c>
      <c r="R19" s="4">
        <v>0</v>
      </c>
    </row>
    <row r="20" spans="1:18" x14ac:dyDescent="0.25">
      <c r="C20" s="1" t="s">
        <v>176</v>
      </c>
      <c r="K20" s="5"/>
      <c r="M20" t="s">
        <v>330</v>
      </c>
      <c r="N20" s="12" t="s">
        <v>346</v>
      </c>
      <c r="O20" t="s">
        <v>48</v>
      </c>
      <c r="P20" s="5" t="s">
        <v>158</v>
      </c>
      <c r="Q20" s="4">
        <v>3</v>
      </c>
      <c r="R20" s="4">
        <v>2</v>
      </c>
    </row>
    <row r="21" spans="1:18" x14ac:dyDescent="0.25">
      <c r="C21"/>
      <c r="K21" s="5"/>
      <c r="M21" t="s">
        <v>330</v>
      </c>
      <c r="N21" s="12" t="s">
        <v>346</v>
      </c>
      <c r="O21" s="5" t="s">
        <v>9</v>
      </c>
      <c r="P21" s="5" t="s">
        <v>61</v>
      </c>
      <c r="Q21" s="4">
        <v>3</v>
      </c>
      <c r="R21" s="4">
        <v>1</v>
      </c>
    </row>
    <row r="22" spans="1:18" x14ac:dyDescent="0.25">
      <c r="A22" s="15">
        <v>38779</v>
      </c>
      <c r="C22" s="5" t="s">
        <v>158</v>
      </c>
      <c r="D22" s="4" t="s">
        <v>4</v>
      </c>
      <c r="E22" t="s">
        <v>239</v>
      </c>
      <c r="F22" s="4">
        <v>8</v>
      </c>
      <c r="G22" s="4" t="s">
        <v>4</v>
      </c>
      <c r="H22" s="4">
        <v>3</v>
      </c>
      <c r="J22" t="s">
        <v>170</v>
      </c>
      <c r="K22" t="s">
        <v>94</v>
      </c>
      <c r="M22" t="s">
        <v>331</v>
      </c>
      <c r="N22" s="12" t="s">
        <v>346</v>
      </c>
      <c r="O22" t="s">
        <v>48</v>
      </c>
      <c r="P22" s="5" t="s">
        <v>9</v>
      </c>
      <c r="Q22" s="12">
        <v>1</v>
      </c>
      <c r="R22" s="4">
        <v>0</v>
      </c>
    </row>
    <row r="23" spans="1:18" x14ac:dyDescent="0.25">
      <c r="A23" s="15">
        <v>38782</v>
      </c>
      <c r="C23" t="s">
        <v>239</v>
      </c>
      <c r="D23" s="4" t="s">
        <v>4</v>
      </c>
      <c r="E23" s="5" t="s">
        <v>158</v>
      </c>
      <c r="F23" s="4">
        <v>2</v>
      </c>
      <c r="G23" s="4" t="s">
        <v>4</v>
      </c>
      <c r="H23" s="4">
        <v>4</v>
      </c>
      <c r="I23" s="4">
        <v>226</v>
      </c>
      <c r="J23" t="s">
        <v>145</v>
      </c>
      <c r="K23" s="5" t="s">
        <v>144</v>
      </c>
      <c r="M23" t="s">
        <v>332</v>
      </c>
      <c r="N23" s="12" t="s">
        <v>346</v>
      </c>
      <c r="O23" s="5" t="s">
        <v>158</v>
      </c>
      <c r="P23" s="5" t="s">
        <v>61</v>
      </c>
      <c r="Q23" s="4">
        <v>3</v>
      </c>
      <c r="R23" s="4">
        <v>1</v>
      </c>
    </row>
    <row r="24" spans="1:18" x14ac:dyDescent="0.25">
      <c r="A24" s="15">
        <v>38784</v>
      </c>
      <c r="C24" s="5" t="s">
        <v>158</v>
      </c>
      <c r="D24" s="4" t="s">
        <v>4</v>
      </c>
      <c r="E24" t="s">
        <v>239</v>
      </c>
      <c r="F24" s="4">
        <v>4</v>
      </c>
      <c r="G24" s="4" t="s">
        <v>4</v>
      </c>
      <c r="H24" s="4">
        <v>3</v>
      </c>
      <c r="I24" s="4">
        <v>270</v>
      </c>
      <c r="J24" t="s">
        <v>170</v>
      </c>
      <c r="K24" t="s">
        <v>94</v>
      </c>
      <c r="M24" t="s">
        <v>333</v>
      </c>
      <c r="Q24" s="4">
        <f>SUM(Q16:Q23)</f>
        <v>22</v>
      </c>
      <c r="R24" s="4">
        <f>SUM(R16:R23)</f>
        <v>7</v>
      </c>
    </row>
    <row r="25" spans="1:18" x14ac:dyDescent="0.25">
      <c r="C25" s="1" t="s">
        <v>197</v>
      </c>
      <c r="G25" s="4" t="s">
        <v>186</v>
      </c>
    </row>
    <row r="26" spans="1:18" x14ac:dyDescent="0.25">
      <c r="C26" s="1"/>
    </row>
    <row r="27" spans="1:18" x14ac:dyDescent="0.25">
      <c r="A27" s="14" t="s">
        <v>97</v>
      </c>
      <c r="C27"/>
    </row>
    <row r="28" spans="1:18" x14ac:dyDescent="0.25">
      <c r="A28" s="15">
        <v>38793</v>
      </c>
      <c r="C28" t="s">
        <v>48</v>
      </c>
      <c r="D28" s="4" t="s">
        <v>4</v>
      </c>
      <c r="E28" s="5" t="s">
        <v>158</v>
      </c>
      <c r="F28" s="4">
        <v>6</v>
      </c>
      <c r="G28" s="4" t="s">
        <v>4</v>
      </c>
      <c r="H28" s="4">
        <v>4</v>
      </c>
      <c r="I28" s="4">
        <v>202</v>
      </c>
      <c r="J28" t="s">
        <v>204</v>
      </c>
      <c r="K28" s="5" t="s">
        <v>70</v>
      </c>
    </row>
    <row r="29" spans="1:18" x14ac:dyDescent="0.25">
      <c r="A29" s="15">
        <v>38795</v>
      </c>
      <c r="C29" s="5" t="s">
        <v>158</v>
      </c>
      <c r="D29" s="12" t="s">
        <v>4</v>
      </c>
      <c r="E29" t="s">
        <v>48</v>
      </c>
      <c r="F29" s="4">
        <v>3</v>
      </c>
      <c r="G29" s="4" t="s">
        <v>4</v>
      </c>
      <c r="H29" s="4">
        <v>4</v>
      </c>
      <c r="I29" s="4">
        <v>286</v>
      </c>
      <c r="J29" t="s">
        <v>170</v>
      </c>
      <c r="K29" t="s">
        <v>94</v>
      </c>
    </row>
    <row r="30" spans="1:18" x14ac:dyDescent="0.25">
      <c r="A30" s="15">
        <v>38798</v>
      </c>
      <c r="C30" t="s">
        <v>48</v>
      </c>
      <c r="D30" s="4" t="s">
        <v>4</v>
      </c>
      <c r="E30" s="5" t="s">
        <v>158</v>
      </c>
      <c r="F30" s="4">
        <v>2</v>
      </c>
      <c r="G30" s="4" t="s">
        <v>4</v>
      </c>
      <c r="H30" s="4">
        <v>3</v>
      </c>
      <c r="I30" s="4">
        <v>293</v>
      </c>
      <c r="J30" t="s">
        <v>145</v>
      </c>
      <c r="K30" s="5" t="s">
        <v>180</v>
      </c>
    </row>
    <row r="31" spans="1:18" x14ac:dyDescent="0.25">
      <c r="A31" s="15">
        <v>38801</v>
      </c>
      <c r="C31" s="5" t="s">
        <v>158</v>
      </c>
      <c r="D31" s="12" t="s">
        <v>4</v>
      </c>
      <c r="E31" t="s">
        <v>48</v>
      </c>
      <c r="F31" s="4">
        <v>4</v>
      </c>
      <c r="G31" s="4" t="s">
        <v>4</v>
      </c>
      <c r="H31" s="4">
        <v>3</v>
      </c>
      <c r="I31" s="4">
        <v>235</v>
      </c>
      <c r="J31" t="s">
        <v>203</v>
      </c>
      <c r="K31" s="5" t="s">
        <v>22</v>
      </c>
    </row>
    <row r="32" spans="1:18" x14ac:dyDescent="0.25">
      <c r="A32" s="15">
        <v>38802</v>
      </c>
      <c r="C32" t="s">
        <v>48</v>
      </c>
      <c r="D32" s="4" t="s">
        <v>4</v>
      </c>
      <c r="E32" s="5" t="s">
        <v>158</v>
      </c>
      <c r="F32" s="4">
        <v>1</v>
      </c>
      <c r="G32" s="4" t="s">
        <v>4</v>
      </c>
      <c r="H32" s="4">
        <v>2</v>
      </c>
      <c r="I32" s="4">
        <v>332</v>
      </c>
      <c r="J32" t="s">
        <v>204</v>
      </c>
      <c r="K32" s="5" t="s">
        <v>70</v>
      </c>
    </row>
    <row r="33" spans="1:11" x14ac:dyDescent="0.25">
      <c r="C33" s="1" t="s">
        <v>199</v>
      </c>
    </row>
    <row r="34" spans="1:11" x14ac:dyDescent="0.25">
      <c r="C34"/>
      <c r="K34" s="5"/>
    </row>
    <row r="35" spans="1:11" x14ac:dyDescent="0.25">
      <c r="A35" s="15">
        <v>38793</v>
      </c>
      <c r="C35" s="5" t="s">
        <v>61</v>
      </c>
      <c r="D35" s="4" t="s">
        <v>4</v>
      </c>
      <c r="E35" t="s">
        <v>9</v>
      </c>
      <c r="F35" s="4">
        <v>5</v>
      </c>
      <c r="G35" s="4" t="s">
        <v>4</v>
      </c>
      <c r="H35" s="4">
        <v>4</v>
      </c>
      <c r="I35" s="4">
        <v>83</v>
      </c>
      <c r="J35" t="s">
        <v>187</v>
      </c>
      <c r="K35" s="5" t="s">
        <v>139</v>
      </c>
    </row>
    <row r="36" spans="1:11" x14ac:dyDescent="0.25">
      <c r="A36" s="15">
        <v>38795</v>
      </c>
      <c r="C36" t="s">
        <v>9</v>
      </c>
      <c r="D36" s="4" t="s">
        <v>4</v>
      </c>
      <c r="E36" s="5" t="s">
        <v>61</v>
      </c>
      <c r="F36" s="4">
        <v>5</v>
      </c>
      <c r="G36" s="4" t="s">
        <v>4</v>
      </c>
      <c r="H36" s="4">
        <v>1</v>
      </c>
      <c r="I36" s="4">
        <v>154</v>
      </c>
      <c r="J36" t="s">
        <v>173</v>
      </c>
      <c r="K36" s="5" t="s">
        <v>70</v>
      </c>
    </row>
    <row r="37" spans="1:11" x14ac:dyDescent="0.25">
      <c r="A37" s="15">
        <v>38797</v>
      </c>
      <c r="C37" s="5" t="s">
        <v>61</v>
      </c>
      <c r="D37" s="4" t="s">
        <v>4</v>
      </c>
      <c r="E37" t="s">
        <v>9</v>
      </c>
      <c r="F37" s="4">
        <v>7</v>
      </c>
      <c r="G37" s="4" t="s">
        <v>4</v>
      </c>
      <c r="H37" s="4">
        <v>4</v>
      </c>
      <c r="I37" s="4">
        <v>111</v>
      </c>
      <c r="J37" t="s">
        <v>187</v>
      </c>
      <c r="K37" s="5" t="s">
        <v>146</v>
      </c>
    </row>
    <row r="38" spans="1:11" x14ac:dyDescent="0.25">
      <c r="A38" s="15">
        <v>38801</v>
      </c>
      <c r="C38" t="s">
        <v>9</v>
      </c>
      <c r="D38" s="4" t="s">
        <v>4</v>
      </c>
      <c r="E38" s="5" t="s">
        <v>61</v>
      </c>
      <c r="F38" s="4">
        <v>1</v>
      </c>
      <c r="G38" s="4" t="s">
        <v>4</v>
      </c>
      <c r="H38" s="4">
        <v>7</v>
      </c>
      <c r="I38" s="4">
        <v>152</v>
      </c>
      <c r="J38" t="s">
        <v>165</v>
      </c>
      <c r="K38" s="5" t="s">
        <v>202</v>
      </c>
    </row>
    <row r="39" spans="1:11" x14ac:dyDescent="0.25">
      <c r="C39" s="3" t="s">
        <v>122</v>
      </c>
    </row>
    <row r="40" spans="1:11" x14ac:dyDescent="0.25">
      <c r="C40" s="3"/>
    </row>
    <row r="41" spans="1:11" x14ac:dyDescent="0.25">
      <c r="A41" s="14" t="s">
        <v>28</v>
      </c>
    </row>
    <row r="42" spans="1:11" x14ac:dyDescent="0.25">
      <c r="A42" s="15">
        <v>38807</v>
      </c>
      <c r="C42" t="s">
        <v>48</v>
      </c>
      <c r="D42" s="12" t="s">
        <v>4</v>
      </c>
      <c r="E42" t="s">
        <v>9</v>
      </c>
      <c r="F42" s="4">
        <v>2</v>
      </c>
      <c r="G42" s="4" t="s">
        <v>4</v>
      </c>
      <c r="H42" s="4">
        <v>3</v>
      </c>
      <c r="I42" s="4">
        <v>338</v>
      </c>
      <c r="J42" t="s">
        <v>167</v>
      </c>
      <c r="K42" s="5" t="s">
        <v>180</v>
      </c>
    </row>
    <row r="43" spans="1:11" x14ac:dyDescent="0.25">
      <c r="C43" s="1" t="s">
        <v>200</v>
      </c>
      <c r="D43" s="12"/>
      <c r="K43" s="5"/>
    </row>
    <row r="44" spans="1:11" x14ac:dyDescent="0.25">
      <c r="C44" s="1"/>
      <c r="D44" s="12"/>
      <c r="K44" s="5"/>
    </row>
    <row r="45" spans="1:11" x14ac:dyDescent="0.25">
      <c r="A45" s="14" t="s">
        <v>100</v>
      </c>
      <c r="C45"/>
      <c r="D45" s="12"/>
      <c r="K45" s="5"/>
    </row>
    <row r="46" spans="1:11" x14ac:dyDescent="0.25">
      <c r="A46" s="15">
        <v>38808</v>
      </c>
      <c r="C46" s="5" t="s">
        <v>61</v>
      </c>
      <c r="D46" s="12" t="s">
        <v>4</v>
      </c>
      <c r="E46" s="5" t="s">
        <v>158</v>
      </c>
      <c r="F46" s="4">
        <v>4</v>
      </c>
      <c r="G46" s="4" t="s">
        <v>4</v>
      </c>
      <c r="H46" s="4">
        <v>2</v>
      </c>
      <c r="I46" s="4">
        <v>233</v>
      </c>
      <c r="J46" t="s">
        <v>187</v>
      </c>
      <c r="K46" s="5" t="s">
        <v>146</v>
      </c>
    </row>
    <row r="47" spans="1:11" x14ac:dyDescent="0.25">
      <c r="A47" s="15">
        <v>38809</v>
      </c>
      <c r="C47" s="5" t="s">
        <v>158</v>
      </c>
      <c r="D47" s="12" t="s">
        <v>4</v>
      </c>
      <c r="E47" s="5" t="s">
        <v>61</v>
      </c>
      <c r="F47" s="4">
        <v>5</v>
      </c>
      <c r="G47" s="4" t="s">
        <v>4</v>
      </c>
      <c r="H47" s="4">
        <v>4</v>
      </c>
      <c r="I47" s="4">
        <v>677</v>
      </c>
      <c r="J47" t="s">
        <v>170</v>
      </c>
      <c r="K47" t="s">
        <v>94</v>
      </c>
    </row>
    <row r="48" spans="1:11" x14ac:dyDescent="0.25">
      <c r="A48" s="15">
        <v>38812</v>
      </c>
      <c r="C48" s="5" t="s">
        <v>61</v>
      </c>
      <c r="D48" s="12" t="s">
        <v>4</v>
      </c>
      <c r="E48" s="5" t="s">
        <v>158</v>
      </c>
      <c r="F48" s="4">
        <v>4</v>
      </c>
      <c r="G48" s="4" t="s">
        <v>4</v>
      </c>
      <c r="H48" s="4">
        <v>5</v>
      </c>
      <c r="I48" s="4">
        <v>417</v>
      </c>
      <c r="J48" t="s">
        <v>173</v>
      </c>
      <c r="K48" s="5" t="s">
        <v>70</v>
      </c>
    </row>
    <row r="49" spans="1:11" x14ac:dyDescent="0.25">
      <c r="A49" s="15">
        <v>38814</v>
      </c>
      <c r="C49" s="5" t="s">
        <v>158</v>
      </c>
      <c r="D49" s="12" t="s">
        <v>4</v>
      </c>
      <c r="E49" s="5" t="s">
        <v>61</v>
      </c>
      <c r="F49" s="4">
        <v>5</v>
      </c>
      <c r="G49" s="4" t="s">
        <v>4</v>
      </c>
      <c r="H49" s="4">
        <v>4</v>
      </c>
      <c r="I49" s="4">
        <v>1039</v>
      </c>
      <c r="J49" t="s">
        <v>173</v>
      </c>
      <c r="K49" s="5" t="s">
        <v>70</v>
      </c>
    </row>
    <row r="50" spans="1:11" x14ac:dyDescent="0.25">
      <c r="C50" s="3" t="s">
        <v>201</v>
      </c>
    </row>
    <row r="51" spans="1:11" x14ac:dyDescent="0.25">
      <c r="C51"/>
      <c r="D51" s="12"/>
      <c r="K51" s="5"/>
    </row>
    <row r="52" spans="1:11" x14ac:dyDescent="0.25">
      <c r="C52"/>
      <c r="J52" s="1" t="s">
        <v>103</v>
      </c>
      <c r="K52" s="5"/>
    </row>
    <row r="53" spans="1:11" x14ac:dyDescent="0.25">
      <c r="C53"/>
      <c r="J53" t="s">
        <v>173</v>
      </c>
      <c r="K53" s="4">
        <v>3</v>
      </c>
    </row>
    <row r="54" spans="1:11" x14ac:dyDescent="0.25">
      <c r="C54" s="3"/>
      <c r="J54" s="5" t="s">
        <v>70</v>
      </c>
      <c r="K54" s="4">
        <v>10</v>
      </c>
    </row>
    <row r="55" spans="1:11" x14ac:dyDescent="0.25">
      <c r="J55" s="5" t="s">
        <v>144</v>
      </c>
      <c r="K55" s="4">
        <v>1</v>
      </c>
    </row>
    <row r="56" spans="1:11" x14ac:dyDescent="0.25">
      <c r="C56"/>
      <c r="J56" s="5" t="s">
        <v>206</v>
      </c>
      <c r="K56" s="4">
        <v>1</v>
      </c>
    </row>
    <row r="57" spans="1:11" x14ac:dyDescent="0.25">
      <c r="C57"/>
      <c r="J57" t="s">
        <v>187</v>
      </c>
      <c r="K57" s="4">
        <v>3</v>
      </c>
    </row>
    <row r="58" spans="1:11" x14ac:dyDescent="0.25">
      <c r="C58"/>
      <c r="J58" t="s">
        <v>210</v>
      </c>
      <c r="K58" s="4">
        <v>1</v>
      </c>
    </row>
    <row r="59" spans="1:11" x14ac:dyDescent="0.25">
      <c r="C59"/>
      <c r="J59" t="s">
        <v>170</v>
      </c>
      <c r="K59" s="4">
        <v>4</v>
      </c>
    </row>
    <row r="60" spans="1:11" x14ac:dyDescent="0.25">
      <c r="C60" s="3"/>
      <c r="J60" s="5" t="s">
        <v>139</v>
      </c>
      <c r="K60" s="4">
        <v>1</v>
      </c>
    </row>
    <row r="61" spans="1:11" x14ac:dyDescent="0.25">
      <c r="J61" t="s">
        <v>145</v>
      </c>
      <c r="K61" s="4">
        <v>2</v>
      </c>
    </row>
    <row r="62" spans="1:11" x14ac:dyDescent="0.25">
      <c r="C62"/>
      <c r="J62" t="s">
        <v>204</v>
      </c>
      <c r="K62" s="4">
        <v>7</v>
      </c>
    </row>
    <row r="63" spans="1:11" x14ac:dyDescent="0.25">
      <c r="C63"/>
      <c r="J63" t="s">
        <v>94</v>
      </c>
      <c r="K63" s="4">
        <v>4</v>
      </c>
    </row>
    <row r="64" spans="1:11" x14ac:dyDescent="0.25">
      <c r="C64"/>
      <c r="J64" s="5" t="s">
        <v>188</v>
      </c>
      <c r="K64" s="4">
        <v>1</v>
      </c>
    </row>
    <row r="65" spans="1:11" x14ac:dyDescent="0.25">
      <c r="C65"/>
      <c r="J65" t="s">
        <v>189</v>
      </c>
      <c r="K65" s="4">
        <v>1</v>
      </c>
    </row>
    <row r="66" spans="1:11" x14ac:dyDescent="0.25">
      <c r="C66" s="3"/>
      <c r="J66" s="5" t="s">
        <v>179</v>
      </c>
      <c r="K66" s="4">
        <v>2</v>
      </c>
    </row>
    <row r="67" spans="1:11" x14ac:dyDescent="0.25">
      <c r="C67"/>
      <c r="J67" t="s">
        <v>165</v>
      </c>
      <c r="K67" s="4">
        <v>1</v>
      </c>
    </row>
    <row r="68" spans="1:11" x14ac:dyDescent="0.25">
      <c r="A68" s="14"/>
      <c r="C68"/>
      <c r="J68" t="s">
        <v>207</v>
      </c>
      <c r="K68" s="4">
        <v>1</v>
      </c>
    </row>
    <row r="69" spans="1:11" x14ac:dyDescent="0.25">
      <c r="C69"/>
      <c r="J69" t="s">
        <v>205</v>
      </c>
      <c r="K69" s="4">
        <v>1</v>
      </c>
    </row>
    <row r="70" spans="1:11" x14ac:dyDescent="0.25">
      <c r="C70" s="1"/>
      <c r="J70" s="5" t="s">
        <v>123</v>
      </c>
      <c r="K70" s="4">
        <v>1</v>
      </c>
    </row>
    <row r="71" spans="1:11" x14ac:dyDescent="0.25">
      <c r="C71"/>
      <c r="J71" t="s">
        <v>167</v>
      </c>
      <c r="K71" s="4">
        <v>1</v>
      </c>
    </row>
    <row r="72" spans="1:11" x14ac:dyDescent="0.25">
      <c r="A72" s="14"/>
      <c r="J72" s="5" t="s">
        <v>202</v>
      </c>
      <c r="K72" s="4">
        <v>1</v>
      </c>
    </row>
    <row r="73" spans="1:11" x14ac:dyDescent="0.25">
      <c r="C73"/>
      <c r="J73" s="5" t="s">
        <v>208</v>
      </c>
      <c r="K73" s="4">
        <v>1</v>
      </c>
    </row>
    <row r="74" spans="1:11" x14ac:dyDescent="0.25">
      <c r="C74"/>
      <c r="J74" t="s">
        <v>203</v>
      </c>
      <c r="K74" s="4">
        <v>1</v>
      </c>
    </row>
    <row r="75" spans="1:11" x14ac:dyDescent="0.25">
      <c r="C75"/>
      <c r="J75" s="5" t="s">
        <v>146</v>
      </c>
      <c r="K75" s="4">
        <v>2</v>
      </c>
    </row>
    <row r="76" spans="1:11" x14ac:dyDescent="0.25">
      <c r="C76"/>
      <c r="J76" t="s">
        <v>211</v>
      </c>
      <c r="K76" s="4">
        <v>1</v>
      </c>
    </row>
    <row r="77" spans="1:11" x14ac:dyDescent="0.25">
      <c r="A77" s="16"/>
      <c r="C77" s="1"/>
      <c r="E77" s="6"/>
      <c r="J77" t="s">
        <v>209</v>
      </c>
      <c r="K77" s="4">
        <v>2</v>
      </c>
    </row>
    <row r="78" spans="1:11" x14ac:dyDescent="0.25">
      <c r="J78" s="5" t="s">
        <v>22</v>
      </c>
      <c r="K78" s="4">
        <v>1</v>
      </c>
    </row>
    <row r="79" spans="1:11" x14ac:dyDescent="0.25">
      <c r="J79" t="s">
        <v>124</v>
      </c>
      <c r="K79" s="4">
        <v>1</v>
      </c>
    </row>
    <row r="80" spans="1:11" x14ac:dyDescent="0.25">
      <c r="J80" s="5" t="s">
        <v>180</v>
      </c>
      <c r="K80" s="4">
        <v>2</v>
      </c>
    </row>
    <row r="81" spans="11:11" x14ac:dyDescent="0.25">
      <c r="K81" s="4">
        <f>SUM(K53:K80)</f>
        <v>58</v>
      </c>
    </row>
  </sheetData>
  <sortState xmlns:xlrd2="http://schemas.microsoft.com/office/spreadsheetml/2017/richdata2" ref="M8:T11">
    <sortCondition descending="1" ref="T11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Salibandyliigan play offs ottelut kaudella 2005-06&amp;R8.4.2006</oddHeader>
    <oddFooter>&amp;C&amp;P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76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38416</v>
      </c>
      <c r="C4" t="s">
        <v>239</v>
      </c>
      <c r="D4" s="4" t="s">
        <v>4</v>
      </c>
      <c r="E4" s="5" t="s">
        <v>13</v>
      </c>
      <c r="F4" s="4">
        <v>3</v>
      </c>
      <c r="G4" s="4" t="s">
        <v>4</v>
      </c>
      <c r="H4" s="4">
        <v>2</v>
      </c>
      <c r="I4" s="4">
        <v>83</v>
      </c>
      <c r="J4" t="s">
        <v>70</v>
      </c>
      <c r="K4" s="5" t="s">
        <v>173</v>
      </c>
      <c r="M4" t="s">
        <v>239</v>
      </c>
      <c r="N4" s="4">
        <v>10</v>
      </c>
      <c r="O4" s="4">
        <v>9</v>
      </c>
      <c r="P4" s="4">
        <v>0</v>
      </c>
      <c r="Q4" s="4">
        <v>1</v>
      </c>
      <c r="R4" s="4">
        <f>SUM(F4+H5+F6+F35+H36+F37+F45+H46+F47+H48)</f>
        <v>54</v>
      </c>
      <c r="S4" s="4">
        <f>SUM(H4+F5+H6+H35+F36+H37+H45+F46+H47+F48)</f>
        <v>31</v>
      </c>
      <c r="T4" s="4">
        <f>O4*2</f>
        <v>18</v>
      </c>
    </row>
    <row r="5" spans="1:20" x14ac:dyDescent="0.25">
      <c r="A5" s="15">
        <v>38417</v>
      </c>
      <c r="C5" s="5" t="s">
        <v>13</v>
      </c>
      <c r="D5" s="4" t="s">
        <v>4</v>
      </c>
      <c r="E5" t="s">
        <v>239</v>
      </c>
      <c r="F5" s="4">
        <v>3</v>
      </c>
      <c r="G5" s="4" t="s">
        <v>4</v>
      </c>
      <c r="H5" s="4">
        <v>7</v>
      </c>
      <c r="I5" s="4">
        <v>113</v>
      </c>
      <c r="J5" t="s">
        <v>188</v>
      </c>
      <c r="K5" t="s">
        <v>189</v>
      </c>
      <c r="M5" t="s">
        <v>48</v>
      </c>
      <c r="N5" s="4">
        <v>11</v>
      </c>
      <c r="O5" s="4">
        <v>7</v>
      </c>
      <c r="P5" s="4">
        <v>0</v>
      </c>
      <c r="Q5" s="4">
        <v>4</v>
      </c>
      <c r="R5" s="4">
        <f>SUM(F9+H10+F11+F29+H30+F31+H32+H45+F46+H47+F48)</f>
        <v>47</v>
      </c>
      <c r="S5" s="4">
        <f>SUM(H9+F10+H11+H29+F30+H31+F32+F45+H46+F47+H48)</f>
        <v>37</v>
      </c>
      <c r="T5" s="4">
        <f t="shared" ref="T5:T11" si="0">O5*2</f>
        <v>14</v>
      </c>
    </row>
    <row r="6" spans="1:20" x14ac:dyDescent="0.25">
      <c r="A6" s="15">
        <v>38420</v>
      </c>
      <c r="C6" t="s">
        <v>239</v>
      </c>
      <c r="D6" s="4" t="s">
        <v>4</v>
      </c>
      <c r="E6" s="5" t="s">
        <v>13</v>
      </c>
      <c r="F6" s="4">
        <v>8</v>
      </c>
      <c r="G6" s="4" t="s">
        <v>4</v>
      </c>
      <c r="H6" s="4">
        <v>2</v>
      </c>
      <c r="I6" s="4">
        <v>105</v>
      </c>
      <c r="J6" t="s">
        <v>17</v>
      </c>
      <c r="K6" t="s">
        <v>102</v>
      </c>
      <c r="M6" s="5" t="s">
        <v>158</v>
      </c>
      <c r="N6" s="4">
        <v>10</v>
      </c>
      <c r="O6" s="4">
        <v>5</v>
      </c>
      <c r="P6" s="4">
        <v>0</v>
      </c>
      <c r="Q6" s="4">
        <v>5</v>
      </c>
      <c r="R6" s="4">
        <f>SUM(F14+H15+F16+H17+F18+H29+F30+H31+F32+F41)</f>
        <v>35</v>
      </c>
      <c r="S6" s="4">
        <f>SUM(H14+F15+H16+F17+H18+F29+H30+F31+H32+H41)</f>
        <v>34</v>
      </c>
      <c r="T6" s="4">
        <f t="shared" si="0"/>
        <v>10</v>
      </c>
    </row>
    <row r="7" spans="1:20" x14ac:dyDescent="0.25">
      <c r="C7" s="1" t="s">
        <v>185</v>
      </c>
      <c r="M7" s="5" t="s">
        <v>128</v>
      </c>
      <c r="N7" s="4">
        <v>9</v>
      </c>
      <c r="O7" s="4">
        <v>3</v>
      </c>
      <c r="P7" s="4">
        <v>0</v>
      </c>
      <c r="Q7" s="4">
        <v>6</v>
      </c>
      <c r="R7" s="4">
        <f>SUM(H21+F22+H23+F24+H25+H35+F36+H37+H41)</f>
        <v>34</v>
      </c>
      <c r="S7" s="4">
        <f>SUM(F21+H22+F23+H24+F25+F35+H36+F37+F41)</f>
        <v>43</v>
      </c>
      <c r="T7" s="4">
        <f t="shared" si="0"/>
        <v>6</v>
      </c>
    </row>
    <row r="8" spans="1:20" x14ac:dyDescent="0.25">
      <c r="A8" s="14"/>
      <c r="M8" s="5" t="s">
        <v>61</v>
      </c>
      <c r="N8" s="4">
        <v>5</v>
      </c>
      <c r="O8" s="4">
        <v>2</v>
      </c>
      <c r="P8" s="4">
        <v>0</v>
      </c>
      <c r="Q8" s="4">
        <v>3</v>
      </c>
      <c r="R8" s="4">
        <f>SUM(F21+H22+F23+H24+F25)</f>
        <v>20</v>
      </c>
      <c r="S8" s="4">
        <f>SUM(H21+F22+H23+F24+H25)</f>
        <v>20</v>
      </c>
      <c r="T8" s="4">
        <f t="shared" si="0"/>
        <v>4</v>
      </c>
    </row>
    <row r="9" spans="1:20" x14ac:dyDescent="0.25">
      <c r="A9" s="15">
        <v>38415</v>
      </c>
      <c r="C9" t="s">
        <v>48</v>
      </c>
      <c r="D9" s="4" t="s">
        <v>4</v>
      </c>
      <c r="E9" s="5" t="s">
        <v>183</v>
      </c>
      <c r="F9" s="4">
        <v>3</v>
      </c>
      <c r="G9" s="4" t="s">
        <v>4</v>
      </c>
      <c r="H9" s="4">
        <v>2</v>
      </c>
      <c r="I9" s="4">
        <v>139</v>
      </c>
      <c r="J9" t="s">
        <v>70</v>
      </c>
      <c r="K9" s="5" t="s">
        <v>173</v>
      </c>
      <c r="M9" t="s">
        <v>9</v>
      </c>
      <c r="N9" s="4">
        <v>5</v>
      </c>
      <c r="O9" s="4">
        <v>2</v>
      </c>
      <c r="P9" s="4">
        <v>0</v>
      </c>
      <c r="Q9" s="4">
        <v>3</v>
      </c>
      <c r="R9" s="4">
        <f>SUM(H14+F15+H16+F17+H18)</f>
        <v>11</v>
      </c>
      <c r="S9" s="4">
        <f>SUM(F14+H15+F16+H17+F18)</f>
        <v>19</v>
      </c>
      <c r="T9" s="4">
        <f t="shared" si="0"/>
        <v>4</v>
      </c>
    </row>
    <row r="10" spans="1:20" x14ac:dyDescent="0.25">
      <c r="A10" s="15">
        <v>38418</v>
      </c>
      <c r="C10" s="5" t="s">
        <v>183</v>
      </c>
      <c r="D10" s="4" t="s">
        <v>4</v>
      </c>
      <c r="E10" t="s">
        <v>48</v>
      </c>
      <c r="F10" s="4">
        <v>6</v>
      </c>
      <c r="G10" s="4" t="s">
        <v>4</v>
      </c>
      <c r="H10" s="4">
        <v>7</v>
      </c>
      <c r="I10" s="4">
        <v>127</v>
      </c>
      <c r="J10" t="s">
        <v>167</v>
      </c>
      <c r="K10" s="5" t="s">
        <v>180</v>
      </c>
      <c r="M10" s="5" t="s">
        <v>183</v>
      </c>
      <c r="N10" s="4">
        <v>3</v>
      </c>
      <c r="O10" s="4">
        <v>0</v>
      </c>
      <c r="P10" s="4">
        <v>0</v>
      </c>
      <c r="Q10" s="4">
        <v>3</v>
      </c>
      <c r="R10" s="4">
        <f>SUM(H9+F10+H11)</f>
        <v>8</v>
      </c>
      <c r="S10" s="4">
        <f>SUM(F9+H10+F11)</f>
        <v>14</v>
      </c>
      <c r="T10" s="4">
        <f t="shared" si="0"/>
        <v>0</v>
      </c>
    </row>
    <row r="11" spans="1:20" x14ac:dyDescent="0.25">
      <c r="A11" s="15">
        <v>38420</v>
      </c>
      <c r="C11" t="s">
        <v>48</v>
      </c>
      <c r="D11" s="4" t="s">
        <v>4</v>
      </c>
      <c r="E11" s="5" t="s">
        <v>183</v>
      </c>
      <c r="F11" s="4">
        <v>4</v>
      </c>
      <c r="G11" s="4" t="s">
        <v>4</v>
      </c>
      <c r="H11" s="4">
        <v>0</v>
      </c>
      <c r="I11" s="4">
        <v>137</v>
      </c>
      <c r="J11" t="s">
        <v>135</v>
      </c>
      <c r="K11" s="5" t="s">
        <v>138</v>
      </c>
      <c r="M11" s="5" t="s">
        <v>13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7</v>
      </c>
      <c r="S11" s="4">
        <f>SUM(F4+H5+F6)</f>
        <v>18</v>
      </c>
      <c r="T11" s="4">
        <f t="shared" si="0"/>
        <v>0</v>
      </c>
    </row>
    <row r="12" spans="1:20" x14ac:dyDescent="0.25">
      <c r="C12" s="1" t="s">
        <v>159</v>
      </c>
      <c r="K12" s="5"/>
      <c r="N12" s="4">
        <f>SUM(N4:N11)</f>
        <v>56</v>
      </c>
      <c r="O12" s="4">
        <f t="shared" ref="O12:T12" si="1">SUM(O4:O11)</f>
        <v>28</v>
      </c>
      <c r="P12" s="4">
        <f t="shared" si="1"/>
        <v>0</v>
      </c>
      <c r="Q12" s="4">
        <f t="shared" si="1"/>
        <v>28</v>
      </c>
      <c r="R12" s="4">
        <f t="shared" si="1"/>
        <v>216</v>
      </c>
      <c r="S12" s="4">
        <f t="shared" si="1"/>
        <v>216</v>
      </c>
      <c r="T12" s="4">
        <f t="shared" si="1"/>
        <v>56</v>
      </c>
    </row>
    <row r="13" spans="1:20" x14ac:dyDescent="0.25">
      <c r="C13"/>
      <c r="K13" s="5"/>
    </row>
    <row r="14" spans="1:20" x14ac:dyDescent="0.25">
      <c r="A14" s="15">
        <v>38416</v>
      </c>
      <c r="C14" s="5" t="s">
        <v>158</v>
      </c>
      <c r="D14" s="4" t="s">
        <v>4</v>
      </c>
      <c r="E14" t="s">
        <v>9</v>
      </c>
      <c r="F14" s="4">
        <v>2</v>
      </c>
      <c r="G14" s="4" t="s">
        <v>4</v>
      </c>
      <c r="H14" s="4">
        <v>4</v>
      </c>
      <c r="I14" s="4">
        <v>201</v>
      </c>
      <c r="J14" t="s">
        <v>182</v>
      </c>
      <c r="K14" s="5" t="s">
        <v>190</v>
      </c>
    </row>
    <row r="15" spans="1:20" x14ac:dyDescent="0.25">
      <c r="A15" s="15">
        <v>38417</v>
      </c>
      <c r="C15" t="s">
        <v>9</v>
      </c>
      <c r="D15" s="4" t="s">
        <v>4</v>
      </c>
      <c r="E15" s="5" t="s">
        <v>158</v>
      </c>
      <c r="F15" s="4">
        <v>0</v>
      </c>
      <c r="G15" s="4" t="s">
        <v>4</v>
      </c>
      <c r="H15" s="4">
        <v>4</v>
      </c>
      <c r="I15" s="4">
        <v>81</v>
      </c>
      <c r="J15" t="s">
        <v>70</v>
      </c>
      <c r="K15" s="5" t="s">
        <v>173</v>
      </c>
      <c r="M15" s="1" t="s">
        <v>327</v>
      </c>
    </row>
    <row r="16" spans="1:20" x14ac:dyDescent="0.25">
      <c r="A16" s="15">
        <v>38420</v>
      </c>
      <c r="C16" s="5" t="s">
        <v>158</v>
      </c>
      <c r="D16" s="4" t="s">
        <v>4</v>
      </c>
      <c r="E16" t="s">
        <v>9</v>
      </c>
      <c r="F16" s="4">
        <v>7</v>
      </c>
      <c r="G16" s="4" t="s">
        <v>4</v>
      </c>
      <c r="H16" s="4">
        <v>4</v>
      </c>
      <c r="J16" s="5" t="s">
        <v>170</v>
      </c>
      <c r="K16" s="5" t="s">
        <v>94</v>
      </c>
      <c r="L16" s="5"/>
      <c r="M16" t="s">
        <v>328</v>
      </c>
      <c r="N16" s="12" t="s">
        <v>345</v>
      </c>
      <c r="O16" t="s">
        <v>239</v>
      </c>
      <c r="P16" s="5" t="s">
        <v>13</v>
      </c>
      <c r="Q16" s="4">
        <v>3</v>
      </c>
      <c r="R16" s="4">
        <v>0</v>
      </c>
    </row>
    <row r="17" spans="1:18" x14ac:dyDescent="0.25">
      <c r="A17" s="15">
        <v>38422</v>
      </c>
      <c r="C17" t="s">
        <v>9</v>
      </c>
      <c r="D17" s="4" t="s">
        <v>4</v>
      </c>
      <c r="E17" s="5" t="s">
        <v>158</v>
      </c>
      <c r="F17" s="4">
        <v>2</v>
      </c>
      <c r="G17" s="4" t="s">
        <v>4</v>
      </c>
      <c r="H17" s="4">
        <v>1</v>
      </c>
      <c r="I17" s="4">
        <v>89</v>
      </c>
      <c r="J17" t="s">
        <v>70</v>
      </c>
      <c r="K17" s="5" t="s">
        <v>173</v>
      </c>
      <c r="M17" t="s">
        <v>328</v>
      </c>
      <c r="N17" s="12" t="s">
        <v>345</v>
      </c>
      <c r="O17" t="s">
        <v>48</v>
      </c>
      <c r="P17" s="5" t="s">
        <v>183</v>
      </c>
      <c r="Q17" s="4">
        <v>3</v>
      </c>
      <c r="R17" s="4">
        <v>0</v>
      </c>
    </row>
    <row r="18" spans="1:18" x14ac:dyDescent="0.25">
      <c r="A18" s="15">
        <v>38424</v>
      </c>
      <c r="C18" s="5" t="s">
        <v>158</v>
      </c>
      <c r="D18" s="4" t="s">
        <v>4</v>
      </c>
      <c r="E18" t="s">
        <v>9</v>
      </c>
      <c r="F18" s="4">
        <v>5</v>
      </c>
      <c r="G18" s="4" t="s">
        <v>4</v>
      </c>
      <c r="H18" s="4">
        <v>1</v>
      </c>
      <c r="I18" s="4">
        <v>309</v>
      </c>
      <c r="J18" s="5" t="s">
        <v>169</v>
      </c>
      <c r="K18" t="s">
        <v>182</v>
      </c>
      <c r="M18" t="s">
        <v>328</v>
      </c>
      <c r="N18" s="12" t="s">
        <v>345</v>
      </c>
      <c r="O18" s="5" t="s">
        <v>158</v>
      </c>
      <c r="P18" t="s">
        <v>9</v>
      </c>
      <c r="Q18" s="4">
        <v>3</v>
      </c>
      <c r="R18" s="4">
        <v>2</v>
      </c>
    </row>
    <row r="19" spans="1:18" x14ac:dyDescent="0.25">
      <c r="C19" s="1" t="s">
        <v>191</v>
      </c>
      <c r="K19" s="5"/>
      <c r="M19" t="s">
        <v>328</v>
      </c>
      <c r="N19" s="12" t="s">
        <v>345</v>
      </c>
      <c r="O19" s="5" t="s">
        <v>128</v>
      </c>
      <c r="P19" s="5" t="s">
        <v>61</v>
      </c>
      <c r="Q19" s="4">
        <v>3</v>
      </c>
      <c r="R19" s="4">
        <v>2</v>
      </c>
    </row>
    <row r="20" spans="1:18" x14ac:dyDescent="0.25">
      <c r="C20"/>
      <c r="K20" s="5"/>
      <c r="M20" t="s">
        <v>330</v>
      </c>
      <c r="N20" s="12" t="s">
        <v>345</v>
      </c>
      <c r="O20" t="s">
        <v>48</v>
      </c>
      <c r="P20" s="5" t="s">
        <v>158</v>
      </c>
      <c r="Q20" s="4">
        <v>3</v>
      </c>
      <c r="R20" s="4">
        <v>1</v>
      </c>
    </row>
    <row r="21" spans="1:18" x14ac:dyDescent="0.25">
      <c r="A21" s="15">
        <v>38415</v>
      </c>
      <c r="C21" s="5" t="s">
        <v>61</v>
      </c>
      <c r="D21" s="4" t="s">
        <v>4</v>
      </c>
      <c r="E21" s="5" t="s">
        <v>128</v>
      </c>
      <c r="F21" s="4">
        <v>4</v>
      </c>
      <c r="G21" s="4" t="s">
        <v>4</v>
      </c>
      <c r="H21" s="4">
        <v>5</v>
      </c>
      <c r="I21" s="4">
        <v>83</v>
      </c>
      <c r="J21" t="s">
        <v>146</v>
      </c>
      <c r="K21" s="5" t="s">
        <v>187</v>
      </c>
      <c r="M21" t="s">
        <v>330</v>
      </c>
      <c r="N21" s="12" t="s">
        <v>345</v>
      </c>
      <c r="O21" t="s">
        <v>239</v>
      </c>
      <c r="P21" s="5" t="s">
        <v>128</v>
      </c>
      <c r="Q21" s="4">
        <v>3</v>
      </c>
      <c r="R21" s="4">
        <v>0</v>
      </c>
    </row>
    <row r="22" spans="1:18" x14ac:dyDescent="0.25">
      <c r="A22" s="15">
        <v>38417</v>
      </c>
      <c r="C22" s="5" t="s">
        <v>128</v>
      </c>
      <c r="D22" s="4" t="s">
        <v>4</v>
      </c>
      <c r="E22" s="5" t="s">
        <v>61</v>
      </c>
      <c r="F22" s="4">
        <v>2</v>
      </c>
      <c r="G22" s="4" t="s">
        <v>4</v>
      </c>
      <c r="H22" s="4">
        <v>4</v>
      </c>
      <c r="I22" s="4">
        <v>101</v>
      </c>
      <c r="J22" t="s">
        <v>16</v>
      </c>
      <c r="K22" s="5" t="s">
        <v>15</v>
      </c>
      <c r="M22" t="s">
        <v>331</v>
      </c>
      <c r="N22" s="12" t="s">
        <v>345</v>
      </c>
      <c r="O22" t="s">
        <v>158</v>
      </c>
      <c r="P22" s="5" t="s">
        <v>128</v>
      </c>
      <c r="Q22" s="12">
        <v>1</v>
      </c>
      <c r="R22" s="4">
        <v>0</v>
      </c>
    </row>
    <row r="23" spans="1:18" x14ac:dyDescent="0.25">
      <c r="A23" s="15">
        <v>38420</v>
      </c>
      <c r="C23" s="5" t="s">
        <v>61</v>
      </c>
      <c r="D23" s="4" t="s">
        <v>4</v>
      </c>
      <c r="E23" s="5" t="s">
        <v>128</v>
      </c>
      <c r="F23" s="4">
        <v>6</v>
      </c>
      <c r="G23" s="4" t="s">
        <v>4</v>
      </c>
      <c r="H23" s="4">
        <v>5</v>
      </c>
      <c r="I23" s="4">
        <v>109</v>
      </c>
      <c r="J23" t="s">
        <v>146</v>
      </c>
      <c r="K23" s="5" t="s">
        <v>187</v>
      </c>
      <c r="M23" t="s">
        <v>332</v>
      </c>
      <c r="N23" s="12" t="s">
        <v>345</v>
      </c>
      <c r="O23" t="s">
        <v>239</v>
      </c>
      <c r="P23" t="s">
        <v>48</v>
      </c>
      <c r="Q23" s="4">
        <v>3</v>
      </c>
      <c r="R23" s="4">
        <v>1</v>
      </c>
    </row>
    <row r="24" spans="1:18" x14ac:dyDescent="0.25">
      <c r="A24" s="15">
        <v>38423</v>
      </c>
      <c r="C24" s="5" t="s">
        <v>128</v>
      </c>
      <c r="D24" s="4" t="s">
        <v>4</v>
      </c>
      <c r="E24" s="5" t="s">
        <v>61</v>
      </c>
      <c r="F24" s="4">
        <v>3</v>
      </c>
      <c r="G24" s="4" t="s">
        <v>4</v>
      </c>
      <c r="H24" s="4">
        <v>2</v>
      </c>
      <c r="I24" s="4">
        <v>127</v>
      </c>
      <c r="J24" t="s">
        <v>70</v>
      </c>
      <c r="K24" s="5" t="s">
        <v>173</v>
      </c>
      <c r="M24" t="s">
        <v>333</v>
      </c>
      <c r="Q24" s="4">
        <f>SUM(Q16:Q23)</f>
        <v>22</v>
      </c>
      <c r="R24" s="4">
        <f>SUM(R16:R23)</f>
        <v>6</v>
      </c>
    </row>
    <row r="25" spans="1:18" x14ac:dyDescent="0.25">
      <c r="A25" s="15">
        <v>38424</v>
      </c>
      <c r="C25" s="5" t="s">
        <v>61</v>
      </c>
      <c r="D25" s="4" t="s">
        <v>4</v>
      </c>
      <c r="E25" s="5" t="s">
        <v>128</v>
      </c>
      <c r="F25" s="4">
        <v>4</v>
      </c>
      <c r="G25" s="4" t="s">
        <v>4</v>
      </c>
      <c r="H25" s="4">
        <v>5</v>
      </c>
      <c r="I25" s="4">
        <v>84</v>
      </c>
      <c r="J25" t="s">
        <v>146</v>
      </c>
      <c r="K25" s="5" t="s">
        <v>187</v>
      </c>
    </row>
    <row r="26" spans="1:18" x14ac:dyDescent="0.25">
      <c r="C26" s="1" t="s">
        <v>161</v>
      </c>
      <c r="G26" s="4" t="s">
        <v>186</v>
      </c>
    </row>
    <row r="27" spans="1:18" x14ac:dyDescent="0.25">
      <c r="C27" s="1"/>
    </row>
    <row r="28" spans="1:18" x14ac:dyDescent="0.25">
      <c r="A28" s="14" t="s">
        <v>97</v>
      </c>
      <c r="C28"/>
    </row>
    <row r="29" spans="1:18" x14ac:dyDescent="0.25">
      <c r="A29" s="15">
        <v>38429</v>
      </c>
      <c r="C29" t="s">
        <v>48</v>
      </c>
      <c r="D29" s="4" t="s">
        <v>4</v>
      </c>
      <c r="E29" s="5" t="s">
        <v>158</v>
      </c>
      <c r="F29" s="4">
        <v>6</v>
      </c>
      <c r="G29" s="4" t="s">
        <v>4</v>
      </c>
      <c r="H29" s="4">
        <v>2</v>
      </c>
      <c r="I29" s="4">
        <v>158</v>
      </c>
      <c r="J29" s="5" t="s">
        <v>12</v>
      </c>
      <c r="K29" t="s">
        <v>138</v>
      </c>
    </row>
    <row r="30" spans="1:18" x14ac:dyDescent="0.25">
      <c r="A30" s="15">
        <v>38432</v>
      </c>
      <c r="C30" s="5" t="s">
        <v>158</v>
      </c>
      <c r="D30" s="12" t="s">
        <v>4</v>
      </c>
      <c r="E30" t="s">
        <v>48</v>
      </c>
      <c r="F30" s="4">
        <v>3</v>
      </c>
      <c r="G30" s="4" t="s">
        <v>4</v>
      </c>
      <c r="H30" s="4">
        <v>4</v>
      </c>
      <c r="I30" s="4">
        <v>341</v>
      </c>
      <c r="J30" t="s">
        <v>170</v>
      </c>
      <c r="K30" s="5" t="s">
        <v>94</v>
      </c>
    </row>
    <row r="31" spans="1:18" x14ac:dyDescent="0.25">
      <c r="A31" s="15">
        <v>38434</v>
      </c>
      <c r="C31" t="s">
        <v>48</v>
      </c>
      <c r="D31" s="4" t="s">
        <v>4</v>
      </c>
      <c r="E31" s="5" t="s">
        <v>158</v>
      </c>
      <c r="F31" s="4">
        <v>3</v>
      </c>
      <c r="G31" s="4" t="s">
        <v>4</v>
      </c>
      <c r="H31" s="4">
        <v>4</v>
      </c>
      <c r="I31" s="4">
        <v>143</v>
      </c>
      <c r="J31" t="s">
        <v>16</v>
      </c>
      <c r="K31" s="5" t="s">
        <v>166</v>
      </c>
    </row>
    <row r="32" spans="1:18" x14ac:dyDescent="0.25">
      <c r="A32" s="15">
        <v>38436</v>
      </c>
      <c r="C32" s="5" t="s">
        <v>158</v>
      </c>
      <c r="D32" s="12" t="s">
        <v>4</v>
      </c>
      <c r="E32" t="s">
        <v>48</v>
      </c>
      <c r="F32" s="4">
        <v>1</v>
      </c>
      <c r="G32" s="4" t="s">
        <v>4</v>
      </c>
      <c r="H32" s="4">
        <v>7</v>
      </c>
      <c r="I32" s="4">
        <v>406</v>
      </c>
      <c r="J32" t="s">
        <v>170</v>
      </c>
      <c r="K32" s="5" t="s">
        <v>94</v>
      </c>
    </row>
    <row r="33" spans="1:11" x14ac:dyDescent="0.25">
      <c r="C33" s="1" t="s">
        <v>192</v>
      </c>
    </row>
    <row r="34" spans="1:11" x14ac:dyDescent="0.25">
      <c r="C34"/>
      <c r="K34" s="5"/>
    </row>
    <row r="35" spans="1:11" x14ac:dyDescent="0.25">
      <c r="A35" s="15">
        <v>38430</v>
      </c>
      <c r="C35" t="s">
        <v>239</v>
      </c>
      <c r="D35" s="4" t="s">
        <v>4</v>
      </c>
      <c r="E35" s="5" t="s">
        <v>128</v>
      </c>
      <c r="F35" s="4">
        <v>5</v>
      </c>
      <c r="G35" s="4" t="s">
        <v>4</v>
      </c>
      <c r="H35" s="4">
        <v>2</v>
      </c>
      <c r="I35" s="4">
        <v>231</v>
      </c>
      <c r="J35" t="s">
        <v>70</v>
      </c>
      <c r="K35" s="5" t="s">
        <v>173</v>
      </c>
    </row>
    <row r="36" spans="1:11" x14ac:dyDescent="0.25">
      <c r="A36" s="15">
        <v>38431</v>
      </c>
      <c r="C36" s="5" t="s">
        <v>128</v>
      </c>
      <c r="D36" s="4" t="s">
        <v>4</v>
      </c>
      <c r="E36" t="s">
        <v>239</v>
      </c>
      <c r="F36" s="4">
        <v>5</v>
      </c>
      <c r="G36" s="4" t="s">
        <v>4</v>
      </c>
      <c r="H36" s="4">
        <v>7</v>
      </c>
      <c r="I36" s="4">
        <v>228</v>
      </c>
      <c r="J36" t="s">
        <v>70</v>
      </c>
      <c r="K36" s="5" t="s">
        <v>173</v>
      </c>
    </row>
    <row r="37" spans="1:11" x14ac:dyDescent="0.25">
      <c r="A37" s="15">
        <v>38434</v>
      </c>
      <c r="C37" t="s">
        <v>239</v>
      </c>
      <c r="D37" s="4" t="s">
        <v>4</v>
      </c>
      <c r="E37" s="5" t="s">
        <v>128</v>
      </c>
      <c r="F37" s="4">
        <v>5</v>
      </c>
      <c r="G37" s="4" t="s">
        <v>4</v>
      </c>
      <c r="H37" s="4">
        <v>4</v>
      </c>
      <c r="I37" s="4">
        <v>245</v>
      </c>
      <c r="J37" t="s">
        <v>102</v>
      </c>
      <c r="K37" s="5" t="s">
        <v>17</v>
      </c>
    </row>
    <row r="38" spans="1:11" x14ac:dyDescent="0.25">
      <c r="C38" s="3" t="s">
        <v>193</v>
      </c>
    </row>
    <row r="39" spans="1:11" x14ac:dyDescent="0.25">
      <c r="C39" s="3"/>
    </row>
    <row r="40" spans="1:11" x14ac:dyDescent="0.25">
      <c r="A40" s="14" t="s">
        <v>28</v>
      </c>
    </row>
    <row r="41" spans="1:11" x14ac:dyDescent="0.25">
      <c r="A41" s="15">
        <v>38444</v>
      </c>
      <c r="C41" s="5" t="s">
        <v>158</v>
      </c>
      <c r="D41" s="12" t="s">
        <v>4</v>
      </c>
      <c r="E41" s="5" t="s">
        <v>128</v>
      </c>
      <c r="F41" s="4">
        <v>6</v>
      </c>
      <c r="G41" s="4" t="s">
        <v>4</v>
      </c>
      <c r="H41" s="4">
        <v>3</v>
      </c>
      <c r="I41" s="4">
        <v>465</v>
      </c>
      <c r="J41" t="s">
        <v>170</v>
      </c>
      <c r="K41" s="5" t="s">
        <v>94</v>
      </c>
    </row>
    <row r="42" spans="1:11" x14ac:dyDescent="0.25">
      <c r="C42" s="1" t="s">
        <v>194</v>
      </c>
      <c r="D42" s="12"/>
      <c r="K42" s="5"/>
    </row>
    <row r="43" spans="1:11" x14ac:dyDescent="0.25">
      <c r="C43" s="1"/>
      <c r="D43" s="12"/>
      <c r="K43" s="5"/>
    </row>
    <row r="44" spans="1:11" x14ac:dyDescent="0.25">
      <c r="A44" s="14" t="s">
        <v>100</v>
      </c>
      <c r="C44"/>
      <c r="D44" s="12"/>
      <c r="K44" s="5"/>
    </row>
    <row r="45" spans="1:11" x14ac:dyDescent="0.25">
      <c r="A45" s="15">
        <v>38444</v>
      </c>
      <c r="C45" t="s">
        <v>239</v>
      </c>
      <c r="D45" s="12" t="s">
        <v>4</v>
      </c>
      <c r="E45" t="s">
        <v>48</v>
      </c>
      <c r="F45" s="4">
        <v>4</v>
      </c>
      <c r="G45" s="4" t="s">
        <v>4</v>
      </c>
      <c r="H45" s="4">
        <v>5</v>
      </c>
      <c r="I45" s="4">
        <v>311</v>
      </c>
      <c r="J45" t="s">
        <v>70</v>
      </c>
      <c r="K45" s="5" t="s">
        <v>173</v>
      </c>
    </row>
    <row r="46" spans="1:11" x14ac:dyDescent="0.25">
      <c r="A46" s="15">
        <v>38447</v>
      </c>
      <c r="C46" t="s">
        <v>48</v>
      </c>
      <c r="D46" s="12" t="s">
        <v>4</v>
      </c>
      <c r="E46" t="s">
        <v>239</v>
      </c>
      <c r="F46" s="4">
        <v>4</v>
      </c>
      <c r="G46" s="4" t="s">
        <v>4</v>
      </c>
      <c r="H46" s="4">
        <v>6</v>
      </c>
      <c r="I46" s="4">
        <v>342</v>
      </c>
      <c r="J46" t="s">
        <v>144</v>
      </c>
      <c r="K46" t="s">
        <v>145</v>
      </c>
    </row>
    <row r="47" spans="1:11" x14ac:dyDescent="0.25">
      <c r="A47" s="15">
        <v>38448</v>
      </c>
      <c r="C47" t="s">
        <v>239</v>
      </c>
      <c r="D47" s="12" t="s">
        <v>4</v>
      </c>
      <c r="E47" t="s">
        <v>48</v>
      </c>
      <c r="F47" s="4">
        <v>3</v>
      </c>
      <c r="G47" s="4" t="s">
        <v>4</v>
      </c>
      <c r="H47" s="4">
        <v>2</v>
      </c>
      <c r="I47" s="4">
        <v>392</v>
      </c>
      <c r="J47" t="s">
        <v>70</v>
      </c>
      <c r="K47" s="5" t="s">
        <v>173</v>
      </c>
    </row>
    <row r="48" spans="1:11" x14ac:dyDescent="0.25">
      <c r="A48" s="15">
        <v>38450</v>
      </c>
      <c r="C48" t="s">
        <v>48</v>
      </c>
      <c r="D48" s="12" t="s">
        <v>4</v>
      </c>
      <c r="E48" t="s">
        <v>184</v>
      </c>
      <c r="F48" s="4">
        <v>2</v>
      </c>
      <c r="G48" s="4" t="s">
        <v>4</v>
      </c>
      <c r="H48" s="4">
        <v>6</v>
      </c>
      <c r="I48" s="4">
        <v>538</v>
      </c>
      <c r="J48" t="s">
        <v>165</v>
      </c>
      <c r="K48" s="5" t="s">
        <v>12</v>
      </c>
    </row>
    <row r="49" spans="3:11" x14ac:dyDescent="0.25">
      <c r="C49" s="3" t="s">
        <v>195</v>
      </c>
    </row>
    <row r="50" spans="3:11" x14ac:dyDescent="0.25">
      <c r="C50"/>
      <c r="D50" s="12"/>
      <c r="K50" s="5"/>
    </row>
    <row r="51" spans="3:11" x14ac:dyDescent="0.25">
      <c r="C51"/>
      <c r="J51" s="1" t="s">
        <v>103</v>
      </c>
      <c r="K51" s="5"/>
    </row>
    <row r="52" spans="3:11" x14ac:dyDescent="0.25">
      <c r="C52"/>
      <c r="J52" t="s">
        <v>135</v>
      </c>
      <c r="K52" s="4">
        <v>1</v>
      </c>
    </row>
    <row r="53" spans="3:11" x14ac:dyDescent="0.25">
      <c r="C53" s="3"/>
      <c r="J53" s="5" t="s">
        <v>173</v>
      </c>
      <c r="K53" s="4">
        <v>9</v>
      </c>
    </row>
    <row r="54" spans="3:11" x14ac:dyDescent="0.25">
      <c r="J54" s="5" t="s">
        <v>17</v>
      </c>
      <c r="K54" s="4">
        <v>2</v>
      </c>
    </row>
    <row r="55" spans="3:11" x14ac:dyDescent="0.25">
      <c r="C55"/>
      <c r="J55" t="s">
        <v>70</v>
      </c>
      <c r="K55" s="4">
        <v>9</v>
      </c>
    </row>
    <row r="56" spans="3:11" x14ac:dyDescent="0.25">
      <c r="C56"/>
      <c r="J56" t="s">
        <v>144</v>
      </c>
      <c r="K56" s="4">
        <v>1</v>
      </c>
    </row>
    <row r="57" spans="3:11" x14ac:dyDescent="0.25">
      <c r="C57"/>
      <c r="J57" s="5" t="s">
        <v>187</v>
      </c>
      <c r="K57" s="4">
        <v>3</v>
      </c>
    </row>
    <row r="58" spans="3:11" x14ac:dyDescent="0.25">
      <c r="C58"/>
      <c r="J58" t="s">
        <v>170</v>
      </c>
      <c r="K58" s="4">
        <v>4</v>
      </c>
    </row>
    <row r="59" spans="3:11" x14ac:dyDescent="0.25">
      <c r="C59" s="3"/>
      <c r="J59" t="s">
        <v>102</v>
      </c>
      <c r="K59" s="4">
        <v>2</v>
      </c>
    </row>
    <row r="60" spans="3:11" x14ac:dyDescent="0.25">
      <c r="J60" s="5" t="s">
        <v>169</v>
      </c>
      <c r="K60" s="4">
        <v>1</v>
      </c>
    </row>
    <row r="61" spans="3:11" x14ac:dyDescent="0.25">
      <c r="C61"/>
      <c r="J61" t="s">
        <v>145</v>
      </c>
      <c r="K61" s="4">
        <v>1</v>
      </c>
    </row>
    <row r="62" spans="3:11" x14ac:dyDescent="0.25">
      <c r="C62"/>
      <c r="J62" s="5" t="s">
        <v>15</v>
      </c>
      <c r="K62" s="4">
        <v>1</v>
      </c>
    </row>
    <row r="63" spans="3:11" x14ac:dyDescent="0.25">
      <c r="C63"/>
      <c r="J63" s="5" t="s">
        <v>94</v>
      </c>
      <c r="K63" s="4">
        <v>4</v>
      </c>
    </row>
    <row r="64" spans="3:11" x14ac:dyDescent="0.25">
      <c r="C64"/>
      <c r="J64" t="s">
        <v>188</v>
      </c>
      <c r="K64" s="4">
        <v>1</v>
      </c>
    </row>
    <row r="65" spans="1:11" x14ac:dyDescent="0.25">
      <c r="C65" s="3"/>
      <c r="J65" t="s">
        <v>189</v>
      </c>
      <c r="K65" s="4">
        <v>1</v>
      </c>
    </row>
    <row r="66" spans="1:11" x14ac:dyDescent="0.25">
      <c r="C66"/>
      <c r="J66" t="s">
        <v>165</v>
      </c>
      <c r="K66" s="4">
        <v>1</v>
      </c>
    </row>
    <row r="67" spans="1:11" x14ac:dyDescent="0.25">
      <c r="A67" s="14"/>
      <c r="C67"/>
      <c r="J67" s="5" t="s">
        <v>12</v>
      </c>
      <c r="K67" s="4">
        <v>2</v>
      </c>
    </row>
    <row r="68" spans="1:11" x14ac:dyDescent="0.25">
      <c r="C68"/>
      <c r="J68" t="s">
        <v>182</v>
      </c>
      <c r="K68" s="4">
        <v>2</v>
      </c>
    </row>
    <row r="69" spans="1:11" x14ac:dyDescent="0.25">
      <c r="C69" s="1"/>
      <c r="J69" t="s">
        <v>167</v>
      </c>
      <c r="K69" s="4">
        <v>1</v>
      </c>
    </row>
    <row r="70" spans="1:11" x14ac:dyDescent="0.25">
      <c r="C70"/>
      <c r="J70" t="s">
        <v>138</v>
      </c>
      <c r="K70" s="4">
        <v>2</v>
      </c>
    </row>
    <row r="71" spans="1:11" x14ac:dyDescent="0.25">
      <c r="A71" s="14"/>
      <c r="J71" t="s">
        <v>146</v>
      </c>
      <c r="K71" s="4">
        <v>3</v>
      </c>
    </row>
    <row r="72" spans="1:11" x14ac:dyDescent="0.25">
      <c r="C72"/>
      <c r="J72" s="5" t="s">
        <v>180</v>
      </c>
      <c r="K72" s="4">
        <v>1</v>
      </c>
    </row>
    <row r="73" spans="1:11" x14ac:dyDescent="0.25">
      <c r="C73"/>
      <c r="J73" t="s">
        <v>16</v>
      </c>
      <c r="K73" s="4">
        <v>2</v>
      </c>
    </row>
    <row r="74" spans="1:11" x14ac:dyDescent="0.25">
      <c r="C74"/>
      <c r="J74" s="5" t="s">
        <v>190</v>
      </c>
      <c r="K74" s="4">
        <v>1</v>
      </c>
    </row>
    <row r="75" spans="1:11" x14ac:dyDescent="0.25">
      <c r="C75"/>
      <c r="J75" s="5" t="s">
        <v>166</v>
      </c>
      <c r="K75" s="4">
        <v>1</v>
      </c>
    </row>
    <row r="76" spans="1:11" x14ac:dyDescent="0.25">
      <c r="A76" s="16"/>
      <c r="C76" s="1"/>
      <c r="E76" s="6"/>
      <c r="J76" s="5"/>
      <c r="K76" s="4">
        <f>SUM(K52:K75)</f>
        <v>56</v>
      </c>
    </row>
  </sheetData>
  <sortState xmlns:xlrd2="http://schemas.microsoft.com/office/spreadsheetml/2017/richdata2" ref="S17:T19">
    <sortCondition ref="T19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Salibandyliigan play offs ottelut kaudella 2004-05&amp;R10.4.2005</oddHeader>
    <oddFooter>&amp;C&amp;P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80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38049</v>
      </c>
      <c r="C4" t="s">
        <v>48</v>
      </c>
      <c r="D4" s="4" t="s">
        <v>4</v>
      </c>
      <c r="E4" s="5" t="s">
        <v>175</v>
      </c>
      <c r="F4" s="4">
        <v>3</v>
      </c>
      <c r="G4" s="4" t="s">
        <v>4</v>
      </c>
      <c r="H4" s="4">
        <v>1</v>
      </c>
      <c r="I4" s="4">
        <v>115</v>
      </c>
      <c r="J4" t="s">
        <v>71</v>
      </c>
      <c r="K4" s="5" t="s">
        <v>70</v>
      </c>
      <c r="M4" s="5" t="s">
        <v>27</v>
      </c>
      <c r="N4" s="4">
        <v>11</v>
      </c>
      <c r="O4" s="4">
        <v>9</v>
      </c>
      <c r="P4" s="4">
        <v>0</v>
      </c>
      <c r="Q4" s="4">
        <v>2</v>
      </c>
      <c r="R4" s="4">
        <f>SUM(+F16+H17+F18+F34+H35+F36+H37+F45+H46+F47+H48)</f>
        <v>54</v>
      </c>
      <c r="S4" s="4">
        <f>SUM(H16+F17+H18+H34+F35+H36+F37+H45+F46+H47+F48)</f>
        <v>33</v>
      </c>
      <c r="T4" s="4">
        <f>O4*2</f>
        <v>18</v>
      </c>
    </row>
    <row r="5" spans="1:20" x14ac:dyDescent="0.25">
      <c r="A5" s="15">
        <v>38055</v>
      </c>
      <c r="C5" s="5" t="s">
        <v>175</v>
      </c>
      <c r="D5" s="4" t="s">
        <v>4</v>
      </c>
      <c r="E5" t="s">
        <v>48</v>
      </c>
      <c r="F5" s="4">
        <v>0</v>
      </c>
      <c r="G5" s="4" t="s">
        <v>4</v>
      </c>
      <c r="H5" s="4">
        <v>6</v>
      </c>
      <c r="I5" s="4">
        <v>98</v>
      </c>
      <c r="J5" t="s">
        <v>132</v>
      </c>
      <c r="K5" s="5" t="s">
        <v>166</v>
      </c>
      <c r="M5" t="s">
        <v>48</v>
      </c>
      <c r="N5" s="4">
        <v>12</v>
      </c>
      <c r="O5" s="4">
        <v>7</v>
      </c>
      <c r="P5" s="4">
        <v>0</v>
      </c>
      <c r="Q5" s="4">
        <v>5</v>
      </c>
      <c r="R5" s="4">
        <f>SUM(F4+H5+F6+F27+H28+F29+H30+F31+H45+F46+H47+F48)</f>
        <v>46</v>
      </c>
      <c r="S5" s="4">
        <f>SUM(+H4+F5+H6+H27+F28+H29+F30+H31+F45+H46+F47+H48)</f>
        <v>30</v>
      </c>
      <c r="T5" s="4">
        <f t="shared" ref="T5:T7" si="0">O5*2</f>
        <v>14</v>
      </c>
    </row>
    <row r="6" spans="1:20" x14ac:dyDescent="0.25">
      <c r="A6" s="15">
        <v>38056</v>
      </c>
      <c r="C6" t="s">
        <v>48</v>
      </c>
      <c r="D6" s="4" t="s">
        <v>4</v>
      </c>
      <c r="E6" s="5" t="s">
        <v>175</v>
      </c>
      <c r="F6" s="4">
        <v>7</v>
      </c>
      <c r="G6" s="4" t="s">
        <v>4</v>
      </c>
      <c r="H6" s="4">
        <v>4</v>
      </c>
      <c r="I6" s="4">
        <v>128</v>
      </c>
      <c r="J6" t="s">
        <v>165</v>
      </c>
      <c r="K6" s="5" t="s">
        <v>12</v>
      </c>
      <c r="M6" s="5" t="s">
        <v>61</v>
      </c>
      <c r="N6" s="4">
        <v>8</v>
      </c>
      <c r="O6" s="4">
        <v>5</v>
      </c>
      <c r="P6" s="4">
        <v>0</v>
      </c>
      <c r="Q6" s="4">
        <v>3</v>
      </c>
      <c r="R6" s="4">
        <f>SUM(F21+H22+F23+H34+F35+H36+F37+H41)</f>
        <v>27</v>
      </c>
      <c r="S6" s="4">
        <f>SUM(H21+F22+H23+F34+H35+F36+H37+F41)</f>
        <v>22</v>
      </c>
      <c r="T6" s="4">
        <f t="shared" si="0"/>
        <v>10</v>
      </c>
    </row>
    <row r="7" spans="1:20" x14ac:dyDescent="0.25">
      <c r="C7" s="1" t="s">
        <v>159</v>
      </c>
      <c r="K7" s="5"/>
      <c r="M7" t="s">
        <v>9</v>
      </c>
      <c r="N7" s="4">
        <v>11</v>
      </c>
      <c r="O7" s="4">
        <v>5</v>
      </c>
      <c r="P7" s="4">
        <v>0</v>
      </c>
      <c r="Q7" s="4">
        <v>6</v>
      </c>
      <c r="R7" s="4">
        <f>SUM(F9+H10+F11+H12+F13+H27+F28+H29+F30+H31+F41)</f>
        <v>31</v>
      </c>
      <c r="S7" s="4">
        <f>SUM(H9+F10+H11+F12+H13+F27+H28+F29+H30+F31+H41)</f>
        <v>33</v>
      </c>
      <c r="T7" s="4">
        <f t="shared" si="0"/>
        <v>10</v>
      </c>
    </row>
    <row r="8" spans="1:20" x14ac:dyDescent="0.25">
      <c r="C8"/>
      <c r="K8" s="5"/>
      <c r="M8" s="5" t="s">
        <v>158</v>
      </c>
      <c r="N8" s="4">
        <v>5</v>
      </c>
      <c r="O8" s="4">
        <v>2</v>
      </c>
      <c r="P8" s="4">
        <v>0</v>
      </c>
      <c r="Q8" s="4">
        <v>3</v>
      </c>
      <c r="R8" s="4">
        <f>SUM(H13+F12+H9+F10+H11)</f>
        <v>12</v>
      </c>
      <c r="S8" s="4">
        <f>SUM(F13+H12+F9+H10+F11)</f>
        <v>18</v>
      </c>
      <c r="T8" s="4">
        <f>O8*2</f>
        <v>4</v>
      </c>
    </row>
    <row r="9" spans="1:20" x14ac:dyDescent="0.25">
      <c r="A9" s="15">
        <v>38049</v>
      </c>
      <c r="C9" t="s">
        <v>9</v>
      </c>
      <c r="D9" s="4" t="s">
        <v>4</v>
      </c>
      <c r="E9" s="5" t="s">
        <v>158</v>
      </c>
      <c r="F9" s="4">
        <v>1</v>
      </c>
      <c r="G9" s="4" t="s">
        <v>4</v>
      </c>
      <c r="H9" s="4">
        <v>3</v>
      </c>
      <c r="I9" s="4">
        <v>77</v>
      </c>
      <c r="J9" s="5" t="s">
        <v>166</v>
      </c>
      <c r="K9" s="5" t="s">
        <v>25</v>
      </c>
      <c r="M9" s="5" t="s">
        <v>128</v>
      </c>
      <c r="N9" s="4">
        <v>3</v>
      </c>
      <c r="O9" s="4">
        <v>0</v>
      </c>
      <c r="P9" s="4">
        <v>0</v>
      </c>
      <c r="Q9" s="4">
        <v>3</v>
      </c>
      <c r="R9" s="4">
        <f>SUM(H21+F22+H23)</f>
        <v>6</v>
      </c>
      <c r="S9" s="4">
        <f>SUM(F21+H22+F23)</f>
        <v>13</v>
      </c>
      <c r="T9" s="4">
        <f>O9*2</f>
        <v>0</v>
      </c>
    </row>
    <row r="10" spans="1:20" x14ac:dyDescent="0.25">
      <c r="A10" s="15">
        <v>38055</v>
      </c>
      <c r="C10" s="5" t="s">
        <v>158</v>
      </c>
      <c r="D10" s="4" t="s">
        <v>4</v>
      </c>
      <c r="E10" t="s">
        <v>9</v>
      </c>
      <c r="F10" s="4">
        <v>2</v>
      </c>
      <c r="G10" s="4" t="s">
        <v>4</v>
      </c>
      <c r="H10" s="4">
        <v>1</v>
      </c>
      <c r="I10" s="4">
        <v>330</v>
      </c>
      <c r="J10" t="s">
        <v>169</v>
      </c>
      <c r="K10" s="5" t="s">
        <v>182</v>
      </c>
      <c r="M10" s="5" t="s">
        <v>14</v>
      </c>
      <c r="N10" s="4">
        <v>3</v>
      </c>
      <c r="O10" s="4">
        <v>0</v>
      </c>
      <c r="P10" s="4">
        <v>0</v>
      </c>
      <c r="Q10" s="4">
        <v>3</v>
      </c>
      <c r="R10" s="4">
        <f>SUM(H16+F17+H18)</f>
        <v>10</v>
      </c>
      <c r="S10" s="4">
        <f>SUM(F16+H17+F18)</f>
        <v>26</v>
      </c>
      <c r="T10" s="4">
        <f>O10*2</f>
        <v>0</v>
      </c>
    </row>
    <row r="11" spans="1:20" x14ac:dyDescent="0.25">
      <c r="A11" s="15">
        <v>38059</v>
      </c>
      <c r="C11" t="s">
        <v>9</v>
      </c>
      <c r="D11" s="4" t="s">
        <v>4</v>
      </c>
      <c r="E11" s="5" t="s">
        <v>158</v>
      </c>
      <c r="F11" s="4">
        <v>7</v>
      </c>
      <c r="G11" s="4" t="s">
        <v>4</v>
      </c>
      <c r="H11" s="4">
        <v>5</v>
      </c>
      <c r="I11" s="4">
        <v>136</v>
      </c>
      <c r="J11" t="s">
        <v>71</v>
      </c>
      <c r="K11" s="5" t="s">
        <v>70</v>
      </c>
      <c r="M11" s="5" t="s">
        <v>175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5</v>
      </c>
      <c r="S11" s="4">
        <f>SUM(F4+H5+F6)</f>
        <v>16</v>
      </c>
      <c r="T11" s="4">
        <f>O11*2</f>
        <v>0</v>
      </c>
    </row>
    <row r="12" spans="1:20" x14ac:dyDescent="0.25">
      <c r="A12" s="15">
        <v>38060</v>
      </c>
      <c r="C12" s="5" t="s">
        <v>158</v>
      </c>
      <c r="D12" s="4" t="s">
        <v>4</v>
      </c>
      <c r="E12" t="s">
        <v>9</v>
      </c>
      <c r="F12" s="4">
        <v>1</v>
      </c>
      <c r="G12" s="4" t="s">
        <v>4</v>
      </c>
      <c r="H12" s="4">
        <v>7</v>
      </c>
      <c r="I12" s="4">
        <v>185</v>
      </c>
      <c r="J12" s="5" t="s">
        <v>170</v>
      </c>
      <c r="K12" t="s">
        <v>94</v>
      </c>
      <c r="N12" s="4">
        <f>SUM(N4:N11)</f>
        <v>56</v>
      </c>
      <c r="O12" s="4">
        <f t="shared" ref="O12:T12" si="1">SUM(O4:O11)</f>
        <v>28</v>
      </c>
      <c r="P12" s="4">
        <f t="shared" si="1"/>
        <v>0</v>
      </c>
      <c r="Q12" s="4">
        <f t="shared" si="1"/>
        <v>28</v>
      </c>
      <c r="R12" s="4">
        <f t="shared" si="1"/>
        <v>191</v>
      </c>
      <c r="S12" s="4">
        <f t="shared" si="1"/>
        <v>191</v>
      </c>
      <c r="T12" s="4">
        <f t="shared" si="1"/>
        <v>56</v>
      </c>
    </row>
    <row r="13" spans="1:20" x14ac:dyDescent="0.25">
      <c r="A13" s="15">
        <v>38063</v>
      </c>
      <c r="C13" t="s">
        <v>9</v>
      </c>
      <c r="D13" s="4" t="s">
        <v>4</v>
      </c>
      <c r="E13" s="5" t="s">
        <v>158</v>
      </c>
      <c r="F13" s="4">
        <v>2</v>
      </c>
      <c r="G13" s="4" t="s">
        <v>4</v>
      </c>
      <c r="H13" s="4">
        <v>1</v>
      </c>
      <c r="I13" s="4">
        <v>182</v>
      </c>
      <c r="J13" s="5" t="s">
        <v>12</v>
      </c>
      <c r="K13" s="5" t="s">
        <v>138</v>
      </c>
    </row>
    <row r="14" spans="1:20" x14ac:dyDescent="0.25">
      <c r="C14" s="1" t="s">
        <v>176</v>
      </c>
      <c r="K14" s="5"/>
    </row>
    <row r="15" spans="1:20" x14ac:dyDescent="0.25">
      <c r="C15"/>
      <c r="K15" s="5"/>
      <c r="M15" s="1" t="s">
        <v>327</v>
      </c>
    </row>
    <row r="16" spans="1:20" x14ac:dyDescent="0.25">
      <c r="A16" s="15">
        <v>38051</v>
      </c>
      <c r="C16" t="s">
        <v>27</v>
      </c>
      <c r="D16" s="4" t="s">
        <v>4</v>
      </c>
      <c r="E16" s="5" t="s">
        <v>14</v>
      </c>
      <c r="F16" s="4">
        <v>14</v>
      </c>
      <c r="G16" s="4" t="s">
        <v>4</v>
      </c>
      <c r="H16" s="4">
        <v>3</v>
      </c>
      <c r="I16" s="4">
        <v>45</v>
      </c>
      <c r="J16" t="s">
        <v>17</v>
      </c>
      <c r="K16" s="5" t="s">
        <v>12</v>
      </c>
      <c r="M16" t="s">
        <v>328</v>
      </c>
      <c r="N16" s="12" t="s">
        <v>344</v>
      </c>
      <c r="O16" t="s">
        <v>48</v>
      </c>
      <c r="P16" t="s">
        <v>175</v>
      </c>
      <c r="Q16" s="4">
        <v>3</v>
      </c>
      <c r="R16" s="4">
        <v>0</v>
      </c>
    </row>
    <row r="17" spans="1:18" x14ac:dyDescent="0.25">
      <c r="A17" s="15">
        <v>38053</v>
      </c>
      <c r="C17" s="5" t="s">
        <v>14</v>
      </c>
      <c r="D17" s="4" t="s">
        <v>4</v>
      </c>
      <c r="E17" s="5" t="s">
        <v>27</v>
      </c>
      <c r="F17" s="4">
        <v>4</v>
      </c>
      <c r="G17" s="4" t="s">
        <v>4</v>
      </c>
      <c r="H17" s="4">
        <v>6</v>
      </c>
      <c r="I17" s="4">
        <v>69</v>
      </c>
      <c r="J17" t="s">
        <v>157</v>
      </c>
      <c r="K17" s="5" t="s">
        <v>181</v>
      </c>
      <c r="M17" t="s">
        <v>328</v>
      </c>
      <c r="N17" s="12" t="s">
        <v>344</v>
      </c>
      <c r="O17" t="s">
        <v>9</v>
      </c>
      <c r="P17" s="5" t="s">
        <v>158</v>
      </c>
      <c r="Q17" s="4">
        <v>3</v>
      </c>
      <c r="R17" s="4">
        <v>2</v>
      </c>
    </row>
    <row r="18" spans="1:18" x14ac:dyDescent="0.25">
      <c r="A18" s="15">
        <v>38059</v>
      </c>
      <c r="C18" t="s">
        <v>27</v>
      </c>
      <c r="D18" s="4" t="s">
        <v>4</v>
      </c>
      <c r="E18" s="5" t="s">
        <v>14</v>
      </c>
      <c r="F18" s="4">
        <v>6</v>
      </c>
      <c r="G18" s="4" t="s">
        <v>4</v>
      </c>
      <c r="H18" s="4">
        <v>3</v>
      </c>
      <c r="I18" s="4">
        <v>80</v>
      </c>
      <c r="J18" t="s">
        <v>144</v>
      </c>
      <c r="K18" s="5" t="s">
        <v>145</v>
      </c>
      <c r="M18" t="s">
        <v>328</v>
      </c>
      <c r="N18" s="12" t="s">
        <v>344</v>
      </c>
      <c r="O18" s="5" t="s">
        <v>27</v>
      </c>
      <c r="P18" s="5" t="s">
        <v>14</v>
      </c>
      <c r="Q18" s="4">
        <v>3</v>
      </c>
      <c r="R18" s="4">
        <v>0</v>
      </c>
    </row>
    <row r="19" spans="1:18" x14ac:dyDescent="0.25">
      <c r="C19" s="1" t="s">
        <v>143</v>
      </c>
      <c r="K19" s="5"/>
      <c r="M19" t="s">
        <v>328</v>
      </c>
      <c r="N19" s="12" t="s">
        <v>344</v>
      </c>
      <c r="O19" s="5" t="s">
        <v>61</v>
      </c>
      <c r="P19" t="s">
        <v>128</v>
      </c>
      <c r="Q19" s="4">
        <v>3</v>
      </c>
      <c r="R19" s="4">
        <v>0</v>
      </c>
    </row>
    <row r="20" spans="1:18" x14ac:dyDescent="0.25">
      <c r="C20"/>
      <c r="K20" s="5"/>
      <c r="M20" t="s">
        <v>330</v>
      </c>
      <c r="N20" s="12" t="s">
        <v>344</v>
      </c>
      <c r="O20" t="s">
        <v>48</v>
      </c>
      <c r="P20" t="s">
        <v>9</v>
      </c>
      <c r="Q20" s="4">
        <v>3</v>
      </c>
      <c r="R20" s="4">
        <v>2</v>
      </c>
    </row>
    <row r="21" spans="1:18" x14ac:dyDescent="0.25">
      <c r="A21" s="15">
        <v>38051</v>
      </c>
      <c r="C21" s="5" t="s">
        <v>61</v>
      </c>
      <c r="D21" s="4" t="s">
        <v>4</v>
      </c>
      <c r="E21" s="5" t="s">
        <v>128</v>
      </c>
      <c r="F21" s="4">
        <v>3</v>
      </c>
      <c r="G21" s="4" t="s">
        <v>4</v>
      </c>
      <c r="H21" s="4">
        <v>1</v>
      </c>
      <c r="I21" s="4">
        <v>69</v>
      </c>
      <c r="J21" s="5" t="s">
        <v>130</v>
      </c>
      <c r="K21" t="s">
        <v>124</v>
      </c>
      <c r="M21" t="s">
        <v>330</v>
      </c>
      <c r="N21" s="12" t="s">
        <v>344</v>
      </c>
      <c r="O21" t="s">
        <v>27</v>
      </c>
      <c r="P21" s="5" t="s">
        <v>61</v>
      </c>
      <c r="Q21" s="4">
        <v>3</v>
      </c>
      <c r="R21" s="4">
        <v>1</v>
      </c>
    </row>
    <row r="22" spans="1:18" x14ac:dyDescent="0.25">
      <c r="A22" s="15">
        <v>38053</v>
      </c>
      <c r="C22" s="5" t="s">
        <v>128</v>
      </c>
      <c r="D22" s="4" t="s">
        <v>4</v>
      </c>
      <c r="E22" s="5" t="s">
        <v>61</v>
      </c>
      <c r="F22" s="4">
        <v>4</v>
      </c>
      <c r="G22" s="4" t="s">
        <v>4</v>
      </c>
      <c r="H22" s="4">
        <v>7</v>
      </c>
      <c r="I22" s="4">
        <v>121</v>
      </c>
      <c r="J22" t="s">
        <v>165</v>
      </c>
      <c r="K22" s="5" t="s">
        <v>12</v>
      </c>
      <c r="M22" t="s">
        <v>331</v>
      </c>
      <c r="N22" s="12" t="s">
        <v>344</v>
      </c>
      <c r="O22" t="s">
        <v>61</v>
      </c>
      <c r="P22" s="5" t="s">
        <v>9</v>
      </c>
      <c r="Q22" s="12">
        <v>1</v>
      </c>
      <c r="R22" s="4">
        <v>0</v>
      </c>
    </row>
    <row r="23" spans="1:18" x14ac:dyDescent="0.25">
      <c r="A23" s="15">
        <v>38059</v>
      </c>
      <c r="C23" s="5" t="s">
        <v>61</v>
      </c>
      <c r="D23" s="4" t="s">
        <v>4</v>
      </c>
      <c r="E23" s="5" t="s">
        <v>128</v>
      </c>
      <c r="F23" s="4">
        <v>3</v>
      </c>
      <c r="G23" s="4" t="s">
        <v>4</v>
      </c>
      <c r="H23" s="4">
        <v>1</v>
      </c>
      <c r="I23" s="4">
        <v>91</v>
      </c>
      <c r="J23" t="s">
        <v>124</v>
      </c>
      <c r="K23" s="5" t="s">
        <v>133</v>
      </c>
      <c r="M23" t="s">
        <v>332</v>
      </c>
      <c r="N23" s="12" t="s">
        <v>344</v>
      </c>
      <c r="O23" t="s">
        <v>27</v>
      </c>
      <c r="P23" t="s">
        <v>48</v>
      </c>
      <c r="Q23" s="4">
        <v>3</v>
      </c>
      <c r="R23" s="4">
        <v>1</v>
      </c>
    </row>
    <row r="24" spans="1:18" x14ac:dyDescent="0.25">
      <c r="C24" s="1" t="s">
        <v>160</v>
      </c>
      <c r="M24" t="s">
        <v>333</v>
      </c>
      <c r="Q24" s="4">
        <f>SUM(Q16:Q23)</f>
        <v>22</v>
      </c>
      <c r="R24" s="4">
        <f>SUM(R16:R23)</f>
        <v>6</v>
      </c>
    </row>
    <row r="25" spans="1:18" x14ac:dyDescent="0.25">
      <c r="C25" s="1"/>
    </row>
    <row r="26" spans="1:18" x14ac:dyDescent="0.25">
      <c r="A26" s="14" t="s">
        <v>97</v>
      </c>
      <c r="C26"/>
    </row>
    <row r="27" spans="1:18" x14ac:dyDescent="0.25">
      <c r="A27" s="15">
        <v>38065</v>
      </c>
      <c r="C27" t="s">
        <v>48</v>
      </c>
      <c r="D27" s="4" t="s">
        <v>4</v>
      </c>
      <c r="E27" t="s">
        <v>9</v>
      </c>
      <c r="F27" s="4">
        <v>2</v>
      </c>
      <c r="G27" s="4" t="s">
        <v>4</v>
      </c>
      <c r="H27" s="4">
        <v>3</v>
      </c>
      <c r="I27" s="4">
        <v>122</v>
      </c>
      <c r="J27" s="5" t="s">
        <v>70</v>
      </c>
      <c r="K27" t="s">
        <v>132</v>
      </c>
    </row>
    <row r="28" spans="1:18" x14ac:dyDescent="0.25">
      <c r="A28" s="15">
        <v>38067</v>
      </c>
      <c r="C28" t="s">
        <v>9</v>
      </c>
      <c r="D28" s="12" t="s">
        <v>4</v>
      </c>
      <c r="E28" t="s">
        <v>48</v>
      </c>
      <c r="F28" s="4">
        <v>2</v>
      </c>
      <c r="G28" s="4" t="s">
        <v>4</v>
      </c>
      <c r="H28" s="4">
        <v>4</v>
      </c>
      <c r="I28" s="4">
        <v>157</v>
      </c>
      <c r="J28" t="s">
        <v>156</v>
      </c>
      <c r="K28" s="5" t="s">
        <v>25</v>
      </c>
    </row>
    <row r="29" spans="1:18" x14ac:dyDescent="0.25">
      <c r="A29" s="15">
        <v>38070</v>
      </c>
      <c r="C29" t="s">
        <v>48</v>
      </c>
      <c r="D29" s="4" t="s">
        <v>4</v>
      </c>
      <c r="E29" t="s">
        <v>9</v>
      </c>
      <c r="F29" s="4">
        <v>4</v>
      </c>
      <c r="G29" s="4" t="s">
        <v>4</v>
      </c>
      <c r="H29" s="4">
        <v>0</v>
      </c>
      <c r="I29" s="4">
        <v>167</v>
      </c>
      <c r="J29" t="s">
        <v>167</v>
      </c>
      <c r="K29" s="5" t="s">
        <v>180</v>
      </c>
    </row>
    <row r="30" spans="1:18" x14ac:dyDescent="0.25">
      <c r="A30" s="15">
        <v>38073</v>
      </c>
      <c r="C30" t="s">
        <v>9</v>
      </c>
      <c r="D30" s="12" t="s">
        <v>4</v>
      </c>
      <c r="E30" t="s">
        <v>48</v>
      </c>
      <c r="F30" s="4">
        <v>3</v>
      </c>
      <c r="G30" s="4" t="s">
        <v>4</v>
      </c>
      <c r="H30" s="4">
        <v>1</v>
      </c>
      <c r="I30" s="4">
        <v>94</v>
      </c>
      <c r="J30" t="s">
        <v>144</v>
      </c>
      <c r="K30" s="5" t="s">
        <v>145</v>
      </c>
    </row>
    <row r="31" spans="1:18" x14ac:dyDescent="0.25">
      <c r="A31" s="15">
        <v>38076</v>
      </c>
      <c r="C31" t="s">
        <v>48</v>
      </c>
      <c r="D31" s="4" t="s">
        <v>4</v>
      </c>
      <c r="E31" t="s">
        <v>9</v>
      </c>
      <c r="F31" s="4">
        <v>5</v>
      </c>
      <c r="G31" s="4" t="s">
        <v>4</v>
      </c>
      <c r="H31" s="4">
        <v>3</v>
      </c>
      <c r="I31" s="4">
        <v>286</v>
      </c>
      <c r="J31" t="s">
        <v>71</v>
      </c>
      <c r="K31" s="5" t="s">
        <v>70</v>
      </c>
    </row>
    <row r="32" spans="1:18" x14ac:dyDescent="0.25">
      <c r="C32" s="1" t="s">
        <v>177</v>
      </c>
    </row>
    <row r="33" spans="1:11" x14ac:dyDescent="0.25">
      <c r="C33"/>
      <c r="K33" s="5"/>
    </row>
    <row r="34" spans="1:11" x14ac:dyDescent="0.25">
      <c r="A34" s="15">
        <v>38066</v>
      </c>
      <c r="C34" s="5" t="s">
        <v>27</v>
      </c>
      <c r="D34" s="4" t="s">
        <v>4</v>
      </c>
      <c r="E34" s="5" t="s">
        <v>61</v>
      </c>
      <c r="F34" s="4">
        <v>4</v>
      </c>
      <c r="G34" s="4" t="s">
        <v>4</v>
      </c>
      <c r="H34" s="4">
        <v>2</v>
      </c>
      <c r="I34" s="4">
        <v>98</v>
      </c>
      <c r="J34" s="5" t="s">
        <v>70</v>
      </c>
      <c r="K34" t="s">
        <v>179</v>
      </c>
    </row>
    <row r="35" spans="1:11" x14ac:dyDescent="0.25">
      <c r="A35" s="15">
        <v>38068</v>
      </c>
      <c r="C35" s="5" t="s">
        <v>61</v>
      </c>
      <c r="D35" s="4" t="s">
        <v>4</v>
      </c>
      <c r="E35" s="5" t="s">
        <v>27</v>
      </c>
      <c r="F35" s="4">
        <v>3</v>
      </c>
      <c r="G35" s="4" t="s">
        <v>4</v>
      </c>
      <c r="H35" s="4">
        <v>2</v>
      </c>
      <c r="I35" s="4">
        <v>127</v>
      </c>
      <c r="J35" t="s">
        <v>173</v>
      </c>
      <c r="K35" t="s">
        <v>174</v>
      </c>
    </row>
    <row r="36" spans="1:11" x14ac:dyDescent="0.25">
      <c r="A36" s="15">
        <v>38073</v>
      </c>
      <c r="C36" s="5" t="s">
        <v>27</v>
      </c>
      <c r="D36" s="4" t="s">
        <v>4</v>
      </c>
      <c r="E36" s="5" t="s">
        <v>61</v>
      </c>
      <c r="F36" s="4">
        <v>4</v>
      </c>
      <c r="G36" s="4" t="s">
        <v>4</v>
      </c>
      <c r="H36" s="4">
        <v>3</v>
      </c>
      <c r="I36" s="4">
        <v>120</v>
      </c>
      <c r="J36" t="s">
        <v>71</v>
      </c>
      <c r="K36" s="5" t="s">
        <v>70</v>
      </c>
    </row>
    <row r="37" spans="1:11" x14ac:dyDescent="0.25">
      <c r="A37" s="15">
        <v>38075</v>
      </c>
      <c r="C37" s="5" t="s">
        <v>61</v>
      </c>
      <c r="D37" s="4" t="s">
        <v>4</v>
      </c>
      <c r="E37" s="5" t="s">
        <v>27</v>
      </c>
      <c r="F37" s="4">
        <v>1</v>
      </c>
      <c r="G37" s="4" t="s">
        <v>4</v>
      </c>
      <c r="H37" s="4">
        <v>4</v>
      </c>
      <c r="I37" s="4">
        <v>144</v>
      </c>
      <c r="J37" t="s">
        <v>123</v>
      </c>
      <c r="K37" s="5" t="s">
        <v>18</v>
      </c>
    </row>
    <row r="38" spans="1:11" x14ac:dyDescent="0.25">
      <c r="C38" s="3" t="s">
        <v>151</v>
      </c>
    </row>
    <row r="39" spans="1:11" x14ac:dyDescent="0.25">
      <c r="C39" s="3"/>
    </row>
    <row r="40" spans="1:11" x14ac:dyDescent="0.25">
      <c r="A40" s="14" t="s">
        <v>28</v>
      </c>
    </row>
    <row r="41" spans="1:11" x14ac:dyDescent="0.25">
      <c r="A41" s="15">
        <v>38080</v>
      </c>
      <c r="C41" t="s">
        <v>9</v>
      </c>
      <c r="D41" s="12" t="s">
        <v>4</v>
      </c>
      <c r="E41" s="5" t="s">
        <v>61</v>
      </c>
      <c r="F41" s="4">
        <v>2</v>
      </c>
      <c r="G41" s="4" t="s">
        <v>4</v>
      </c>
      <c r="H41" s="4">
        <v>5</v>
      </c>
      <c r="I41" s="4">
        <v>135</v>
      </c>
      <c r="J41" t="s">
        <v>71</v>
      </c>
      <c r="K41" s="5" t="s">
        <v>70</v>
      </c>
    </row>
    <row r="42" spans="1:11" x14ac:dyDescent="0.25">
      <c r="C42" s="1" t="s">
        <v>152</v>
      </c>
      <c r="D42" s="12"/>
      <c r="K42" s="5"/>
    </row>
    <row r="43" spans="1:11" x14ac:dyDescent="0.25">
      <c r="C43" s="1"/>
      <c r="D43" s="12"/>
      <c r="K43" s="5"/>
    </row>
    <row r="44" spans="1:11" x14ac:dyDescent="0.25">
      <c r="A44" s="14" t="s">
        <v>100</v>
      </c>
      <c r="C44"/>
      <c r="D44" s="12"/>
      <c r="K44" s="5"/>
    </row>
    <row r="45" spans="1:11" x14ac:dyDescent="0.25">
      <c r="A45" s="15">
        <v>38079</v>
      </c>
      <c r="C45" s="5" t="s">
        <v>27</v>
      </c>
      <c r="D45" s="12" t="s">
        <v>4</v>
      </c>
      <c r="E45" t="s">
        <v>48</v>
      </c>
      <c r="F45" s="4">
        <v>6</v>
      </c>
      <c r="G45" s="4" t="s">
        <v>4</v>
      </c>
      <c r="H45" s="4">
        <v>4</v>
      </c>
      <c r="I45" s="4">
        <v>136</v>
      </c>
      <c r="J45" t="s">
        <v>173</v>
      </c>
      <c r="K45" t="s">
        <v>174</v>
      </c>
    </row>
    <row r="46" spans="1:11" x14ac:dyDescent="0.25">
      <c r="A46" s="15">
        <v>38084</v>
      </c>
      <c r="C46" t="s">
        <v>48</v>
      </c>
      <c r="D46" s="12" t="s">
        <v>4</v>
      </c>
      <c r="E46" s="5" t="s">
        <v>27</v>
      </c>
      <c r="F46" s="4">
        <v>3</v>
      </c>
      <c r="G46" s="4" t="s">
        <v>4</v>
      </c>
      <c r="H46" s="4">
        <v>4</v>
      </c>
      <c r="I46" s="4">
        <v>254</v>
      </c>
      <c r="J46" t="s">
        <v>173</v>
      </c>
      <c r="K46" t="s">
        <v>174</v>
      </c>
    </row>
    <row r="47" spans="1:11" x14ac:dyDescent="0.25">
      <c r="A47" s="15">
        <v>38087</v>
      </c>
      <c r="C47" s="5" t="s">
        <v>27</v>
      </c>
      <c r="D47" s="12" t="s">
        <v>4</v>
      </c>
      <c r="E47" t="s">
        <v>48</v>
      </c>
      <c r="F47" s="4">
        <v>1</v>
      </c>
      <c r="G47" s="4" t="s">
        <v>4</v>
      </c>
      <c r="H47" s="4">
        <v>5</v>
      </c>
      <c r="I47" s="4">
        <v>282</v>
      </c>
      <c r="J47" t="s">
        <v>71</v>
      </c>
      <c r="K47" s="5" t="s">
        <v>70</v>
      </c>
    </row>
    <row r="48" spans="1:11" x14ac:dyDescent="0.25">
      <c r="A48" s="15">
        <v>38088</v>
      </c>
      <c r="C48" t="s">
        <v>48</v>
      </c>
      <c r="D48" s="12" t="s">
        <v>4</v>
      </c>
      <c r="E48" s="5" t="s">
        <v>27</v>
      </c>
      <c r="F48" s="4">
        <v>2</v>
      </c>
      <c r="G48" s="4" t="s">
        <v>4</v>
      </c>
      <c r="H48" s="4">
        <v>3</v>
      </c>
      <c r="I48" s="4">
        <v>310</v>
      </c>
      <c r="J48" t="s">
        <v>71</v>
      </c>
      <c r="K48" s="5" t="s">
        <v>70</v>
      </c>
    </row>
    <row r="49" spans="3:11" x14ac:dyDescent="0.25">
      <c r="C49" s="3" t="s">
        <v>178</v>
      </c>
    </row>
    <row r="50" spans="3:11" x14ac:dyDescent="0.25">
      <c r="C50"/>
      <c r="D50" s="12"/>
      <c r="K50" s="5"/>
    </row>
    <row r="51" spans="3:11" x14ac:dyDescent="0.25">
      <c r="C51"/>
      <c r="J51" s="1" t="s">
        <v>103</v>
      </c>
      <c r="K51" s="5"/>
    </row>
    <row r="52" spans="3:11" x14ac:dyDescent="0.25">
      <c r="C52"/>
      <c r="J52" t="s">
        <v>156</v>
      </c>
      <c r="K52" s="4">
        <v>1</v>
      </c>
    </row>
    <row r="53" spans="3:11" x14ac:dyDescent="0.25">
      <c r="C53" s="3"/>
      <c r="J53" t="s">
        <v>173</v>
      </c>
      <c r="K53" s="4">
        <v>3</v>
      </c>
    </row>
    <row r="54" spans="3:11" x14ac:dyDescent="0.25">
      <c r="J54" t="s">
        <v>17</v>
      </c>
      <c r="K54" s="4">
        <v>1</v>
      </c>
    </row>
    <row r="55" spans="3:11" x14ac:dyDescent="0.25">
      <c r="C55"/>
      <c r="J55" s="5" t="s">
        <v>70</v>
      </c>
      <c r="K55" s="4">
        <v>9</v>
      </c>
    </row>
    <row r="56" spans="3:11" x14ac:dyDescent="0.25">
      <c r="C56"/>
      <c r="J56" t="s">
        <v>144</v>
      </c>
      <c r="K56" s="4">
        <v>2</v>
      </c>
    </row>
    <row r="57" spans="3:11" x14ac:dyDescent="0.25">
      <c r="C57"/>
      <c r="J57" t="s">
        <v>132</v>
      </c>
      <c r="K57" s="4">
        <v>2</v>
      </c>
    </row>
    <row r="58" spans="3:11" x14ac:dyDescent="0.25">
      <c r="C58"/>
      <c r="J58" s="5" t="s">
        <v>170</v>
      </c>
      <c r="K58" s="4">
        <v>1</v>
      </c>
    </row>
    <row r="59" spans="3:11" x14ac:dyDescent="0.25">
      <c r="C59" s="3"/>
      <c r="J59" s="5" t="s">
        <v>181</v>
      </c>
      <c r="K59" s="4">
        <v>1</v>
      </c>
    </row>
    <row r="60" spans="3:11" x14ac:dyDescent="0.25">
      <c r="J60" t="s">
        <v>169</v>
      </c>
      <c r="K60" s="4">
        <v>1</v>
      </c>
    </row>
    <row r="61" spans="3:11" x14ac:dyDescent="0.25">
      <c r="C61"/>
      <c r="J61" s="5" t="s">
        <v>18</v>
      </c>
      <c r="K61" s="4">
        <v>1</v>
      </c>
    </row>
    <row r="62" spans="3:11" x14ac:dyDescent="0.25">
      <c r="C62"/>
      <c r="J62" s="5" t="s">
        <v>25</v>
      </c>
      <c r="K62" s="4">
        <v>2</v>
      </c>
    </row>
    <row r="63" spans="3:11" x14ac:dyDescent="0.25">
      <c r="C63"/>
      <c r="J63" s="5" t="s">
        <v>145</v>
      </c>
      <c r="K63" s="4">
        <v>2</v>
      </c>
    </row>
    <row r="64" spans="3:11" x14ac:dyDescent="0.25">
      <c r="C64"/>
      <c r="J64" t="s">
        <v>94</v>
      </c>
      <c r="K64" s="4">
        <v>1</v>
      </c>
    </row>
    <row r="65" spans="1:11" x14ac:dyDescent="0.25">
      <c r="C65" s="3"/>
      <c r="J65" t="s">
        <v>71</v>
      </c>
      <c r="K65" s="4">
        <v>7</v>
      </c>
    </row>
    <row r="66" spans="1:11" x14ac:dyDescent="0.25">
      <c r="C66"/>
      <c r="J66" t="s">
        <v>157</v>
      </c>
      <c r="K66" s="4">
        <v>1</v>
      </c>
    </row>
    <row r="67" spans="1:11" x14ac:dyDescent="0.25">
      <c r="A67" s="14"/>
      <c r="C67"/>
      <c r="J67" t="s">
        <v>179</v>
      </c>
      <c r="K67" s="4">
        <v>1</v>
      </c>
    </row>
    <row r="68" spans="1:11" x14ac:dyDescent="0.25">
      <c r="C68"/>
      <c r="J68" t="s">
        <v>165</v>
      </c>
      <c r="K68" s="4">
        <v>2</v>
      </c>
    </row>
    <row r="69" spans="1:11" x14ac:dyDescent="0.25">
      <c r="C69" s="1"/>
      <c r="J69" s="5" t="s">
        <v>130</v>
      </c>
      <c r="K69" s="4">
        <v>1</v>
      </c>
    </row>
    <row r="70" spans="1:11" x14ac:dyDescent="0.25">
      <c r="C70"/>
      <c r="J70" s="5" t="s">
        <v>12</v>
      </c>
      <c r="K70" s="4">
        <v>4</v>
      </c>
    </row>
    <row r="71" spans="1:11" x14ac:dyDescent="0.25">
      <c r="A71" s="14"/>
      <c r="J71" s="5" t="s">
        <v>133</v>
      </c>
      <c r="K71" s="4">
        <v>1</v>
      </c>
    </row>
    <row r="72" spans="1:11" x14ac:dyDescent="0.25">
      <c r="C72"/>
      <c r="J72" t="s">
        <v>123</v>
      </c>
      <c r="K72" s="4">
        <v>1</v>
      </c>
    </row>
    <row r="73" spans="1:11" x14ac:dyDescent="0.25">
      <c r="C73"/>
      <c r="J73" s="5" t="s">
        <v>182</v>
      </c>
      <c r="K73" s="4">
        <v>1</v>
      </c>
    </row>
    <row r="74" spans="1:11" x14ac:dyDescent="0.25">
      <c r="C74"/>
      <c r="J74" t="s">
        <v>167</v>
      </c>
      <c r="K74" s="4">
        <v>1</v>
      </c>
    </row>
    <row r="75" spans="1:11" x14ac:dyDescent="0.25">
      <c r="C75"/>
      <c r="J75" s="5" t="s">
        <v>138</v>
      </c>
      <c r="K75" s="4">
        <v>1</v>
      </c>
    </row>
    <row r="76" spans="1:11" x14ac:dyDescent="0.25">
      <c r="A76" s="16"/>
      <c r="C76" s="1"/>
      <c r="E76" s="6"/>
      <c r="J76" t="s">
        <v>174</v>
      </c>
      <c r="K76" s="4">
        <v>3</v>
      </c>
    </row>
    <row r="77" spans="1:11" x14ac:dyDescent="0.25">
      <c r="A77" s="14"/>
      <c r="C77"/>
      <c r="E77" s="6"/>
      <c r="J77" t="s">
        <v>124</v>
      </c>
      <c r="K77" s="4">
        <v>2</v>
      </c>
    </row>
    <row r="78" spans="1:11" x14ac:dyDescent="0.25">
      <c r="A78" s="16"/>
      <c r="C78"/>
      <c r="E78" s="6"/>
      <c r="J78" s="5" t="s">
        <v>180</v>
      </c>
      <c r="K78" s="4">
        <v>1</v>
      </c>
    </row>
    <row r="79" spans="1:11" x14ac:dyDescent="0.25">
      <c r="A79" s="16"/>
      <c r="C79" s="1"/>
      <c r="E79" s="6"/>
      <c r="J79" s="5" t="s">
        <v>166</v>
      </c>
      <c r="K79" s="4">
        <v>2</v>
      </c>
    </row>
    <row r="80" spans="1:11" x14ac:dyDescent="0.25">
      <c r="A80" s="16"/>
      <c r="C80"/>
      <c r="E80" s="6"/>
      <c r="K80" s="4">
        <f>SUM(K52:K79)</f>
        <v>56</v>
      </c>
    </row>
  </sheetData>
  <sortState xmlns:xlrd2="http://schemas.microsoft.com/office/spreadsheetml/2017/richdata2" ref="M8:T11">
    <sortCondition descending="1" ref="T8:T11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Salibandyliigan play offs ottelut kaudella 2003-04&amp;R2.6.2004</oddHeader>
    <oddFooter>&amp;C&amp;P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79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44140625" style="15" customWidth="1"/>
    <col min="2" max="2" width="2.109375" customWidth="1"/>
    <col min="3" max="3" width="8.6640625" style="5" customWidth="1"/>
    <col min="4" max="4" width="3.5546875" style="4" customWidth="1"/>
    <col min="5" max="5" width="9" style="5" customWidth="1"/>
    <col min="6" max="6" width="4.5546875" style="4" customWidth="1"/>
    <col min="7" max="7" width="2.33203125" style="4" customWidth="1"/>
    <col min="8" max="8" width="4.33203125" style="4" customWidth="1"/>
    <col min="9" max="9" width="7" style="4" customWidth="1"/>
    <col min="10" max="10" width="17" customWidth="1"/>
    <col min="11" max="11" width="17.6640625" bestFit="1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37678</v>
      </c>
      <c r="C4" t="s">
        <v>48</v>
      </c>
      <c r="D4" s="4" t="s">
        <v>4</v>
      </c>
      <c r="E4" s="5" t="s">
        <v>158</v>
      </c>
      <c r="F4" s="4">
        <v>5</v>
      </c>
      <c r="G4" s="4" t="s">
        <v>4</v>
      </c>
      <c r="H4" s="4">
        <v>3</v>
      </c>
      <c r="I4" s="4">
        <v>123</v>
      </c>
      <c r="J4" t="s">
        <v>173</v>
      </c>
      <c r="K4" t="s">
        <v>174</v>
      </c>
      <c r="M4" s="5" t="s">
        <v>61</v>
      </c>
      <c r="N4" s="4">
        <v>11</v>
      </c>
      <c r="O4" s="4">
        <v>9</v>
      </c>
      <c r="P4" s="4">
        <v>0</v>
      </c>
      <c r="Q4" s="4">
        <v>2</v>
      </c>
      <c r="R4" s="4">
        <f>SUM(F21+H22+F23+H33+F34+H35+F36+H37+F45+H46+F47)</f>
        <v>50</v>
      </c>
      <c r="S4" s="4">
        <f>SUM(H21+F22+H23+F33+H34+F35+H36+F37+H45+F46+H47)</f>
        <v>26</v>
      </c>
      <c r="T4" s="4">
        <f>O4*2</f>
        <v>18</v>
      </c>
    </row>
    <row r="5" spans="1:20" x14ac:dyDescent="0.25">
      <c r="A5" s="15">
        <v>37684</v>
      </c>
      <c r="C5" s="5" t="s">
        <v>158</v>
      </c>
      <c r="D5" s="4" t="s">
        <v>4</v>
      </c>
      <c r="E5" t="s">
        <v>48</v>
      </c>
      <c r="F5" s="4">
        <v>3</v>
      </c>
      <c r="G5" s="4" t="s">
        <v>4</v>
      </c>
      <c r="H5" s="4">
        <v>4</v>
      </c>
      <c r="I5" s="4">
        <v>248</v>
      </c>
      <c r="J5" s="5" t="s">
        <v>170</v>
      </c>
      <c r="K5" t="s">
        <v>169</v>
      </c>
      <c r="M5" s="5" t="s">
        <v>128</v>
      </c>
      <c r="N5" s="4">
        <v>12</v>
      </c>
      <c r="O5" s="4">
        <v>6</v>
      </c>
      <c r="P5" s="4">
        <v>0</v>
      </c>
      <c r="Q5" s="4">
        <v>6</v>
      </c>
      <c r="R5" s="4">
        <f>SUM(F9+H10+F11+H12+F13+H27+F28+H29+F30+H45+F46+H47)</f>
        <v>35</v>
      </c>
      <c r="S5" s="4">
        <f>SUM(H9+F10+H11+F12+H13+F27+H28+F29+H30+F45+H46+F47)</f>
        <v>38</v>
      </c>
      <c r="T5" s="4">
        <f t="shared" ref="T5:T7" si="0">O5*2</f>
        <v>12</v>
      </c>
    </row>
    <row r="6" spans="1:20" x14ac:dyDescent="0.25">
      <c r="A6" s="15">
        <v>37685</v>
      </c>
      <c r="C6" t="s">
        <v>48</v>
      </c>
      <c r="D6" s="4" t="s">
        <v>4</v>
      </c>
      <c r="E6" s="5" t="s">
        <v>158</v>
      </c>
      <c r="F6" s="4">
        <v>6</v>
      </c>
      <c r="G6" s="4" t="s">
        <v>4</v>
      </c>
      <c r="H6" s="4">
        <v>2</v>
      </c>
      <c r="I6" s="4">
        <v>183</v>
      </c>
      <c r="J6" t="s">
        <v>94</v>
      </c>
      <c r="K6" s="5" t="s">
        <v>17</v>
      </c>
      <c r="M6" t="s">
        <v>48</v>
      </c>
      <c r="N6" s="4">
        <v>8</v>
      </c>
      <c r="O6" s="4">
        <v>5</v>
      </c>
      <c r="P6" s="4">
        <v>0</v>
      </c>
      <c r="Q6" s="4">
        <v>3</v>
      </c>
      <c r="R6" s="4">
        <f>SUM(F4+H5+F6+F27+H28+F29+H30+F41)</f>
        <v>29</v>
      </c>
      <c r="S6" s="4">
        <f>SUM(H4+F5+H6+H27+F28+H29+F30+H41)</f>
        <v>22</v>
      </c>
      <c r="T6" s="4">
        <f t="shared" si="0"/>
        <v>10</v>
      </c>
    </row>
    <row r="7" spans="1:20" x14ac:dyDescent="0.25">
      <c r="C7" s="1" t="s">
        <v>159</v>
      </c>
      <c r="K7" s="5"/>
      <c r="M7" s="5" t="s">
        <v>27</v>
      </c>
      <c r="N7" s="4">
        <v>9</v>
      </c>
      <c r="O7" s="4">
        <v>5</v>
      </c>
      <c r="P7" s="4">
        <v>0</v>
      </c>
      <c r="Q7" s="4">
        <v>4</v>
      </c>
      <c r="R7" s="4">
        <f>SUM(F16+H17+F18+F33+H34+F35+H36+F37+H41)</f>
        <v>34</v>
      </c>
      <c r="S7" s="4">
        <f>SUM(H16+F17+H18+H33+F34+H35+F36+H37+F41)</f>
        <v>26</v>
      </c>
      <c r="T7" s="4">
        <f t="shared" si="0"/>
        <v>10</v>
      </c>
    </row>
    <row r="8" spans="1:20" x14ac:dyDescent="0.25">
      <c r="C8"/>
      <c r="K8" s="5"/>
      <c r="M8" t="s">
        <v>9</v>
      </c>
      <c r="N8" s="4">
        <v>5</v>
      </c>
      <c r="O8" s="4">
        <v>2</v>
      </c>
      <c r="P8" s="4">
        <v>0</v>
      </c>
      <c r="Q8" s="4">
        <v>3</v>
      </c>
      <c r="R8" s="4">
        <f>SUM(H13+F12+H9+F10+H11)</f>
        <v>13</v>
      </c>
      <c r="S8" s="4">
        <f>F9+H10+F11+H12+F13</f>
        <v>16</v>
      </c>
      <c r="T8" s="4">
        <f>O8*2</f>
        <v>4</v>
      </c>
    </row>
    <row r="9" spans="1:20" x14ac:dyDescent="0.25">
      <c r="A9" s="15">
        <v>37680</v>
      </c>
      <c r="C9" s="5" t="s">
        <v>128</v>
      </c>
      <c r="D9" s="4" t="s">
        <v>4</v>
      </c>
      <c r="E9" t="s">
        <v>9</v>
      </c>
      <c r="F9" s="4">
        <v>3</v>
      </c>
      <c r="G9" s="4" t="s">
        <v>4</v>
      </c>
      <c r="H9" s="4">
        <v>2</v>
      </c>
      <c r="I9" s="4">
        <v>126</v>
      </c>
      <c r="J9" t="s">
        <v>165</v>
      </c>
      <c r="K9" s="5" t="s">
        <v>70</v>
      </c>
      <c r="M9" s="5" t="s">
        <v>129</v>
      </c>
      <c r="N9" s="4">
        <v>3</v>
      </c>
      <c r="O9" s="4">
        <v>0</v>
      </c>
      <c r="P9" s="4">
        <v>0</v>
      </c>
      <c r="Q9" s="4">
        <v>3</v>
      </c>
      <c r="R9" s="4">
        <f>SUM(H21+F22+H23)</f>
        <v>4</v>
      </c>
      <c r="S9" s="4">
        <f>SUM(F21+H22+F23)</f>
        <v>17</v>
      </c>
      <c r="T9" s="4">
        <f>O9*2</f>
        <v>0</v>
      </c>
    </row>
    <row r="10" spans="1:20" x14ac:dyDescent="0.25">
      <c r="A10" s="15">
        <v>37684</v>
      </c>
      <c r="C10" t="s">
        <v>9</v>
      </c>
      <c r="D10" s="4" t="s">
        <v>4</v>
      </c>
      <c r="E10" s="5" t="s">
        <v>128</v>
      </c>
      <c r="F10" s="4">
        <v>2</v>
      </c>
      <c r="G10" s="4" t="s">
        <v>4</v>
      </c>
      <c r="H10" s="4">
        <v>1</v>
      </c>
      <c r="I10" s="4">
        <v>89</v>
      </c>
      <c r="J10" t="s">
        <v>94</v>
      </c>
      <c r="K10" t="s">
        <v>102</v>
      </c>
      <c r="M10" s="5" t="s">
        <v>14</v>
      </c>
      <c r="N10" s="4">
        <v>3</v>
      </c>
      <c r="O10" s="4">
        <v>0</v>
      </c>
      <c r="P10" s="4">
        <v>0</v>
      </c>
      <c r="Q10" s="4">
        <v>3</v>
      </c>
      <c r="R10" s="4">
        <f>SUM(H16+F17+H18)</f>
        <v>4</v>
      </c>
      <c r="S10" s="4">
        <f>SUM(F16+H17+F18)</f>
        <v>17</v>
      </c>
      <c r="T10" s="4">
        <f>O10*2</f>
        <v>0</v>
      </c>
    </row>
    <row r="11" spans="1:20" x14ac:dyDescent="0.25">
      <c r="A11" s="15">
        <v>37687</v>
      </c>
      <c r="C11" s="5" t="s">
        <v>128</v>
      </c>
      <c r="D11" s="4" t="s">
        <v>4</v>
      </c>
      <c r="E11" t="s">
        <v>9</v>
      </c>
      <c r="F11" s="4">
        <v>4</v>
      </c>
      <c r="G11" s="4" t="s">
        <v>4</v>
      </c>
      <c r="H11" s="4">
        <v>3</v>
      </c>
      <c r="I11" s="4">
        <v>130</v>
      </c>
      <c r="J11" t="s">
        <v>144</v>
      </c>
      <c r="K11" s="5" t="s">
        <v>145</v>
      </c>
      <c r="M11" s="5" t="s">
        <v>158</v>
      </c>
      <c r="N11" s="4">
        <v>3</v>
      </c>
      <c r="O11" s="4">
        <v>0</v>
      </c>
      <c r="P11" s="4">
        <v>0</v>
      </c>
      <c r="Q11" s="4">
        <v>3</v>
      </c>
      <c r="R11" s="4">
        <f>SUM(H4+F5+H6)</f>
        <v>8</v>
      </c>
      <c r="S11" s="4">
        <f>SUM(F4+H5+F6)</f>
        <v>15</v>
      </c>
      <c r="T11" s="4">
        <f>O11*2</f>
        <v>0</v>
      </c>
    </row>
    <row r="12" spans="1:20" x14ac:dyDescent="0.25">
      <c r="A12" s="15">
        <v>37689</v>
      </c>
      <c r="C12" t="s">
        <v>9</v>
      </c>
      <c r="D12" s="4" t="s">
        <v>4</v>
      </c>
      <c r="E12" s="5" t="s">
        <v>128</v>
      </c>
      <c r="F12" s="4">
        <v>5</v>
      </c>
      <c r="G12" s="4" t="s">
        <v>4</v>
      </c>
      <c r="H12" s="4">
        <v>3</v>
      </c>
      <c r="I12" s="4">
        <v>160</v>
      </c>
      <c r="J12" t="s">
        <v>71</v>
      </c>
      <c r="K12" s="5" t="s">
        <v>70</v>
      </c>
      <c r="N12" s="4">
        <f>SUM(N4:N11)</f>
        <v>54</v>
      </c>
      <c r="O12" s="4">
        <f t="shared" ref="O12:T12" si="1">SUM(O4:O11)</f>
        <v>27</v>
      </c>
      <c r="P12" s="4">
        <f t="shared" si="1"/>
        <v>0</v>
      </c>
      <c r="Q12" s="4">
        <f t="shared" si="1"/>
        <v>27</v>
      </c>
      <c r="R12" s="4">
        <f t="shared" si="1"/>
        <v>177</v>
      </c>
      <c r="S12" s="4">
        <f t="shared" si="1"/>
        <v>177</v>
      </c>
      <c r="T12" s="4">
        <f t="shared" si="1"/>
        <v>54</v>
      </c>
    </row>
    <row r="13" spans="1:20" x14ac:dyDescent="0.25">
      <c r="A13" s="15">
        <v>37691</v>
      </c>
      <c r="C13" s="5" t="s">
        <v>128</v>
      </c>
      <c r="D13" s="4" t="s">
        <v>4</v>
      </c>
      <c r="E13" t="s">
        <v>9</v>
      </c>
      <c r="F13" s="4">
        <v>5</v>
      </c>
      <c r="G13" s="4" t="s">
        <v>4</v>
      </c>
      <c r="H13" s="4">
        <v>1</v>
      </c>
      <c r="I13" s="4">
        <v>177</v>
      </c>
      <c r="J13" t="s">
        <v>71</v>
      </c>
      <c r="K13" s="5" t="s">
        <v>70</v>
      </c>
    </row>
    <row r="14" spans="1:20" x14ac:dyDescent="0.25">
      <c r="C14" s="1" t="s">
        <v>161</v>
      </c>
      <c r="K14" s="5"/>
    </row>
    <row r="15" spans="1:20" x14ac:dyDescent="0.25">
      <c r="C15"/>
      <c r="K15" s="5"/>
      <c r="M15" s="1" t="s">
        <v>327</v>
      </c>
    </row>
    <row r="16" spans="1:20" x14ac:dyDescent="0.25">
      <c r="A16" s="15">
        <v>37681</v>
      </c>
      <c r="C16" t="s">
        <v>27</v>
      </c>
      <c r="D16" s="4" t="s">
        <v>4</v>
      </c>
      <c r="E16" s="5" t="s">
        <v>14</v>
      </c>
      <c r="F16" s="4">
        <v>3</v>
      </c>
      <c r="G16" s="4" t="s">
        <v>4</v>
      </c>
      <c r="H16" s="4">
        <v>1</v>
      </c>
      <c r="I16" s="4">
        <v>38</v>
      </c>
      <c r="J16" t="s">
        <v>135</v>
      </c>
      <c r="K16" s="5" t="s">
        <v>138</v>
      </c>
      <c r="M16" t="s">
        <v>328</v>
      </c>
      <c r="N16" s="12" t="s">
        <v>343</v>
      </c>
      <c r="O16" t="s">
        <v>48</v>
      </c>
      <c r="P16" t="s">
        <v>158</v>
      </c>
      <c r="Q16" s="4">
        <v>3</v>
      </c>
      <c r="R16" s="4">
        <v>0</v>
      </c>
    </row>
    <row r="17" spans="1:18" x14ac:dyDescent="0.25">
      <c r="A17" s="15">
        <v>37682</v>
      </c>
      <c r="C17" s="5" t="s">
        <v>14</v>
      </c>
      <c r="D17" s="4" t="s">
        <v>4</v>
      </c>
      <c r="E17" s="5" t="s">
        <v>27</v>
      </c>
      <c r="F17" s="4">
        <v>2</v>
      </c>
      <c r="G17" s="4" t="s">
        <v>4</v>
      </c>
      <c r="H17" s="4">
        <v>7</v>
      </c>
      <c r="I17" s="4">
        <v>69</v>
      </c>
      <c r="J17" t="s">
        <v>171</v>
      </c>
      <c r="K17" s="5" t="s">
        <v>172</v>
      </c>
      <c r="M17" t="s">
        <v>328</v>
      </c>
      <c r="N17" s="12" t="s">
        <v>343</v>
      </c>
      <c r="O17" s="5" t="s">
        <v>128</v>
      </c>
      <c r="P17" s="5" t="s">
        <v>9</v>
      </c>
      <c r="Q17" s="4">
        <v>3</v>
      </c>
      <c r="R17" s="4">
        <v>2</v>
      </c>
    </row>
    <row r="18" spans="1:18" x14ac:dyDescent="0.25">
      <c r="A18" s="15">
        <v>37688</v>
      </c>
      <c r="C18" t="s">
        <v>27</v>
      </c>
      <c r="D18" s="4" t="s">
        <v>4</v>
      </c>
      <c r="E18" s="5" t="s">
        <v>14</v>
      </c>
      <c r="F18" s="4">
        <v>7</v>
      </c>
      <c r="G18" s="4" t="s">
        <v>4</v>
      </c>
      <c r="H18" s="4">
        <v>1</v>
      </c>
      <c r="I18" s="4">
        <v>68</v>
      </c>
      <c r="J18" t="s">
        <v>167</v>
      </c>
      <c r="K18" s="5" t="s">
        <v>168</v>
      </c>
      <c r="M18" t="s">
        <v>328</v>
      </c>
      <c r="N18" s="12" t="s">
        <v>343</v>
      </c>
      <c r="O18" s="5" t="s">
        <v>27</v>
      </c>
      <c r="P18" s="5" t="s">
        <v>14</v>
      </c>
      <c r="Q18" s="4">
        <v>3</v>
      </c>
      <c r="R18" s="4">
        <v>0</v>
      </c>
    </row>
    <row r="19" spans="1:18" x14ac:dyDescent="0.25">
      <c r="C19" s="1" t="s">
        <v>143</v>
      </c>
      <c r="K19" s="5"/>
      <c r="M19" t="s">
        <v>328</v>
      </c>
      <c r="N19" s="12" t="s">
        <v>343</v>
      </c>
      <c r="O19" s="5" t="s">
        <v>61</v>
      </c>
      <c r="P19" t="s">
        <v>129</v>
      </c>
      <c r="Q19" s="4">
        <v>3</v>
      </c>
      <c r="R19" s="4">
        <v>0</v>
      </c>
    </row>
    <row r="20" spans="1:18" x14ac:dyDescent="0.25">
      <c r="C20"/>
      <c r="K20" s="5"/>
      <c r="M20" t="s">
        <v>330</v>
      </c>
      <c r="N20" s="12" t="s">
        <v>343</v>
      </c>
      <c r="O20" s="5" t="s">
        <v>128</v>
      </c>
      <c r="P20" t="s">
        <v>48</v>
      </c>
      <c r="Q20" s="4">
        <v>3</v>
      </c>
      <c r="R20" s="4">
        <v>1</v>
      </c>
    </row>
    <row r="21" spans="1:18" x14ac:dyDescent="0.25">
      <c r="A21" s="15">
        <v>37681</v>
      </c>
      <c r="C21" s="5" t="s">
        <v>61</v>
      </c>
      <c r="D21" s="4" t="s">
        <v>4</v>
      </c>
      <c r="E21" s="5" t="s">
        <v>129</v>
      </c>
      <c r="F21" s="4">
        <v>6</v>
      </c>
      <c r="G21" s="4" t="s">
        <v>4</v>
      </c>
      <c r="H21" s="4">
        <v>1</v>
      </c>
      <c r="I21" s="4">
        <v>76</v>
      </c>
      <c r="J21" t="s">
        <v>124</v>
      </c>
      <c r="K21" s="5" t="s">
        <v>123</v>
      </c>
      <c r="M21" t="s">
        <v>330</v>
      </c>
      <c r="N21" s="12" t="s">
        <v>343</v>
      </c>
      <c r="O21" s="5" t="s">
        <v>61</v>
      </c>
      <c r="P21" s="5" t="s">
        <v>27</v>
      </c>
      <c r="Q21" s="4">
        <v>3</v>
      </c>
      <c r="R21" s="4">
        <v>2</v>
      </c>
    </row>
    <row r="22" spans="1:18" x14ac:dyDescent="0.25">
      <c r="A22" s="15">
        <v>37682</v>
      </c>
      <c r="C22" s="5" t="s">
        <v>129</v>
      </c>
      <c r="D22" s="4" t="s">
        <v>4</v>
      </c>
      <c r="E22" s="5" t="s">
        <v>61</v>
      </c>
      <c r="F22" s="4">
        <v>1</v>
      </c>
      <c r="G22" s="4" t="s">
        <v>4</v>
      </c>
      <c r="H22" s="4">
        <v>5</v>
      </c>
      <c r="I22" s="4">
        <v>70</v>
      </c>
      <c r="J22" t="s">
        <v>144</v>
      </c>
      <c r="K22" s="5" t="s">
        <v>145</v>
      </c>
      <c r="M22" t="s">
        <v>331</v>
      </c>
      <c r="N22" s="12" t="s">
        <v>343</v>
      </c>
      <c r="O22" s="5" t="s">
        <v>48</v>
      </c>
      <c r="P22" s="5" t="s">
        <v>27</v>
      </c>
      <c r="Q22" s="12">
        <v>1</v>
      </c>
      <c r="R22" s="4">
        <v>0</v>
      </c>
    </row>
    <row r="23" spans="1:18" x14ac:dyDescent="0.25">
      <c r="A23" s="15">
        <v>37688</v>
      </c>
      <c r="C23" s="5" t="s">
        <v>61</v>
      </c>
      <c r="D23" s="4" t="s">
        <v>4</v>
      </c>
      <c r="E23" s="5" t="s">
        <v>129</v>
      </c>
      <c r="F23" s="4">
        <v>6</v>
      </c>
      <c r="G23" s="4" t="s">
        <v>4</v>
      </c>
      <c r="H23" s="4">
        <v>2</v>
      </c>
      <c r="I23" s="4">
        <v>94</v>
      </c>
      <c r="J23" t="s">
        <v>139</v>
      </c>
      <c r="K23" s="5" t="s">
        <v>5</v>
      </c>
      <c r="M23" t="s">
        <v>332</v>
      </c>
      <c r="N23" s="12" t="s">
        <v>343</v>
      </c>
      <c r="O23" s="5" t="s">
        <v>61</v>
      </c>
      <c r="P23" s="5" t="s">
        <v>128</v>
      </c>
      <c r="Q23" s="4">
        <v>3</v>
      </c>
      <c r="R23" s="4">
        <v>0</v>
      </c>
    </row>
    <row r="24" spans="1:18" x14ac:dyDescent="0.25">
      <c r="C24" s="1" t="s">
        <v>160</v>
      </c>
      <c r="M24" t="s">
        <v>333</v>
      </c>
      <c r="Q24" s="4">
        <f>SUM(Q16:Q23)</f>
        <v>22</v>
      </c>
      <c r="R24" s="4">
        <f>SUM(R16:R23)</f>
        <v>5</v>
      </c>
    </row>
    <row r="25" spans="1:18" x14ac:dyDescent="0.25">
      <c r="C25" s="1"/>
    </row>
    <row r="26" spans="1:18" x14ac:dyDescent="0.25">
      <c r="A26" s="14" t="s">
        <v>97</v>
      </c>
      <c r="C26"/>
    </row>
    <row r="27" spans="1:18" x14ac:dyDescent="0.25">
      <c r="A27" s="15">
        <v>37694</v>
      </c>
      <c r="C27" t="s">
        <v>48</v>
      </c>
      <c r="D27" s="4" t="s">
        <v>4</v>
      </c>
      <c r="E27" s="5" t="s">
        <v>128</v>
      </c>
      <c r="F27" s="4">
        <v>0</v>
      </c>
      <c r="G27" s="4" t="s">
        <v>4</v>
      </c>
      <c r="H27" s="4">
        <v>1</v>
      </c>
      <c r="I27" s="4">
        <v>267</v>
      </c>
      <c r="J27" t="s">
        <v>102</v>
      </c>
      <c r="K27" t="s">
        <v>17</v>
      </c>
    </row>
    <row r="28" spans="1:18" x14ac:dyDescent="0.25">
      <c r="A28" s="15">
        <v>37696</v>
      </c>
      <c r="C28" s="5" t="s">
        <v>128</v>
      </c>
      <c r="D28" s="12" t="s">
        <v>4</v>
      </c>
      <c r="E28" t="s">
        <v>48</v>
      </c>
      <c r="F28" s="4">
        <v>5</v>
      </c>
      <c r="G28" s="4" t="s">
        <v>4</v>
      </c>
      <c r="H28" s="4">
        <v>7</v>
      </c>
      <c r="I28" s="4">
        <v>202</v>
      </c>
      <c r="J28" t="s">
        <v>71</v>
      </c>
      <c r="K28" s="5" t="s">
        <v>70</v>
      </c>
    </row>
    <row r="29" spans="1:18" x14ac:dyDescent="0.25">
      <c r="A29" s="15">
        <v>37699</v>
      </c>
      <c r="C29" t="s">
        <v>48</v>
      </c>
      <c r="D29" s="4" t="s">
        <v>4</v>
      </c>
      <c r="E29" s="5" t="s">
        <v>128</v>
      </c>
      <c r="F29" s="4">
        <v>1</v>
      </c>
      <c r="G29" s="4" t="s">
        <v>4</v>
      </c>
      <c r="H29" s="4">
        <v>2</v>
      </c>
      <c r="I29" s="4">
        <v>211</v>
      </c>
      <c r="J29" t="s">
        <v>102</v>
      </c>
      <c r="K29" s="5" t="s">
        <v>166</v>
      </c>
    </row>
    <row r="30" spans="1:18" x14ac:dyDescent="0.25">
      <c r="A30" s="15">
        <v>37703</v>
      </c>
      <c r="C30" s="5" t="s">
        <v>128</v>
      </c>
      <c r="D30" s="12" t="s">
        <v>4</v>
      </c>
      <c r="E30" t="s">
        <v>48</v>
      </c>
      <c r="F30" s="4">
        <v>4</v>
      </c>
      <c r="G30" s="4" t="s">
        <v>4</v>
      </c>
      <c r="H30" s="4">
        <v>3</v>
      </c>
      <c r="I30" s="4">
        <v>227</v>
      </c>
      <c r="J30" t="s">
        <v>145</v>
      </c>
      <c r="K30" s="5" t="s">
        <v>138</v>
      </c>
    </row>
    <row r="31" spans="1:18" x14ac:dyDescent="0.25">
      <c r="C31" s="1" t="s">
        <v>162</v>
      </c>
      <c r="K31" s="5"/>
    </row>
    <row r="32" spans="1:18" x14ac:dyDescent="0.25">
      <c r="C32"/>
      <c r="K32" s="5"/>
    </row>
    <row r="33" spans="1:11" x14ac:dyDescent="0.25">
      <c r="A33" s="15">
        <v>37695</v>
      </c>
      <c r="C33" s="5" t="s">
        <v>27</v>
      </c>
      <c r="D33" s="4" t="s">
        <v>4</v>
      </c>
      <c r="E33" s="5" t="s">
        <v>61</v>
      </c>
      <c r="F33" s="4">
        <v>8</v>
      </c>
      <c r="G33" s="4" t="s">
        <v>4</v>
      </c>
      <c r="H33" s="4">
        <v>7</v>
      </c>
      <c r="I33" s="4">
        <v>83</v>
      </c>
      <c r="J33" t="s">
        <v>71</v>
      </c>
      <c r="K33" s="5" t="s">
        <v>70</v>
      </c>
    </row>
    <row r="34" spans="1:11" x14ac:dyDescent="0.25">
      <c r="A34" s="15">
        <v>37699</v>
      </c>
      <c r="C34" s="5" t="s">
        <v>61</v>
      </c>
      <c r="D34" s="4" t="s">
        <v>4</v>
      </c>
      <c r="E34" s="5" t="s">
        <v>27</v>
      </c>
      <c r="F34" s="4">
        <v>3</v>
      </c>
      <c r="G34" s="4" t="s">
        <v>4</v>
      </c>
      <c r="H34" s="4">
        <v>2</v>
      </c>
      <c r="I34" s="4">
        <v>93</v>
      </c>
      <c r="J34" t="s">
        <v>124</v>
      </c>
      <c r="K34" s="5" t="s">
        <v>123</v>
      </c>
    </row>
    <row r="35" spans="1:11" x14ac:dyDescent="0.25">
      <c r="A35" s="15">
        <v>37702</v>
      </c>
      <c r="C35" s="5" t="s">
        <v>27</v>
      </c>
      <c r="D35" s="4" t="s">
        <v>4</v>
      </c>
      <c r="E35" s="5" t="s">
        <v>61</v>
      </c>
      <c r="F35" s="4">
        <v>0</v>
      </c>
      <c r="G35" s="4" t="s">
        <v>4</v>
      </c>
      <c r="H35" s="4">
        <v>2</v>
      </c>
      <c r="I35" s="4">
        <v>140</v>
      </c>
      <c r="J35" t="s">
        <v>144</v>
      </c>
      <c r="K35" s="5" t="s">
        <v>145</v>
      </c>
    </row>
    <row r="36" spans="1:11" x14ac:dyDescent="0.25">
      <c r="A36" s="15">
        <v>37704</v>
      </c>
      <c r="C36" s="5" t="s">
        <v>61</v>
      </c>
      <c r="D36" s="4" t="s">
        <v>4</v>
      </c>
      <c r="E36" s="5" t="s">
        <v>27</v>
      </c>
      <c r="F36" s="4">
        <v>2</v>
      </c>
      <c r="G36" s="4" t="s">
        <v>4</v>
      </c>
      <c r="H36" s="4">
        <v>4</v>
      </c>
      <c r="I36" s="4">
        <v>185</v>
      </c>
      <c r="J36" t="s">
        <v>130</v>
      </c>
      <c r="K36" s="5" t="s">
        <v>140</v>
      </c>
    </row>
    <row r="37" spans="1:11" x14ac:dyDescent="0.25">
      <c r="A37" s="15">
        <v>37705</v>
      </c>
      <c r="C37" s="5" t="s">
        <v>27</v>
      </c>
      <c r="D37" s="4" t="s">
        <v>4</v>
      </c>
      <c r="E37" s="5" t="s">
        <v>61</v>
      </c>
      <c r="F37" s="4">
        <v>1</v>
      </c>
      <c r="G37" s="4" t="s">
        <v>4</v>
      </c>
      <c r="H37" s="4">
        <v>5</v>
      </c>
      <c r="I37" s="4">
        <v>152</v>
      </c>
      <c r="J37" t="s">
        <v>71</v>
      </c>
      <c r="K37" s="5" t="s">
        <v>70</v>
      </c>
    </row>
    <row r="38" spans="1:11" x14ac:dyDescent="0.25">
      <c r="C38" s="3" t="s">
        <v>163</v>
      </c>
    </row>
    <row r="39" spans="1:11" x14ac:dyDescent="0.25">
      <c r="C39" s="3"/>
    </row>
    <row r="40" spans="1:11" x14ac:dyDescent="0.25">
      <c r="A40" s="14" t="s">
        <v>28</v>
      </c>
    </row>
    <row r="41" spans="1:11" x14ac:dyDescent="0.25">
      <c r="A41" s="15">
        <v>37708</v>
      </c>
      <c r="C41" t="s">
        <v>48</v>
      </c>
      <c r="D41" s="12" t="s">
        <v>4</v>
      </c>
      <c r="E41" s="5" t="s">
        <v>27</v>
      </c>
      <c r="F41" s="4">
        <v>3</v>
      </c>
      <c r="G41" s="4" t="s">
        <v>4</v>
      </c>
      <c r="H41" s="4">
        <v>2</v>
      </c>
      <c r="I41" s="4">
        <v>227</v>
      </c>
      <c r="J41" t="s">
        <v>165</v>
      </c>
      <c r="K41" s="5" t="s">
        <v>12</v>
      </c>
    </row>
    <row r="42" spans="1:11" x14ac:dyDescent="0.25">
      <c r="C42" s="1" t="s">
        <v>116</v>
      </c>
      <c r="D42" s="12"/>
      <c r="K42" s="5"/>
    </row>
    <row r="43" spans="1:11" x14ac:dyDescent="0.25">
      <c r="C43" s="1"/>
      <c r="D43" s="12"/>
      <c r="K43" s="5"/>
    </row>
    <row r="44" spans="1:11" x14ac:dyDescent="0.25">
      <c r="A44" s="14" t="s">
        <v>100</v>
      </c>
      <c r="C44"/>
      <c r="D44" s="12"/>
      <c r="K44" s="5"/>
    </row>
    <row r="45" spans="1:11" x14ac:dyDescent="0.25">
      <c r="A45" s="15">
        <v>37709</v>
      </c>
      <c r="C45" s="5" t="s">
        <v>61</v>
      </c>
      <c r="D45" s="12" t="s">
        <v>4</v>
      </c>
      <c r="E45" s="5" t="s">
        <v>128</v>
      </c>
      <c r="F45" s="4">
        <v>5</v>
      </c>
      <c r="G45" s="4" t="s">
        <v>4</v>
      </c>
      <c r="H45" s="4">
        <v>3</v>
      </c>
      <c r="I45" s="4">
        <v>179</v>
      </c>
      <c r="J45" t="s">
        <v>130</v>
      </c>
      <c r="K45" s="5" t="s">
        <v>140</v>
      </c>
    </row>
    <row r="46" spans="1:11" x14ac:dyDescent="0.25">
      <c r="A46" s="15">
        <v>37710</v>
      </c>
      <c r="C46" s="5" t="s">
        <v>128</v>
      </c>
      <c r="D46" s="12" t="s">
        <v>4</v>
      </c>
      <c r="E46" s="5" t="s">
        <v>61</v>
      </c>
      <c r="F46" s="4">
        <v>3</v>
      </c>
      <c r="G46" s="4" t="s">
        <v>4</v>
      </c>
      <c r="H46" s="4">
        <v>6</v>
      </c>
      <c r="I46" s="4">
        <v>217</v>
      </c>
      <c r="J46" t="s">
        <v>71</v>
      </c>
      <c r="K46" s="5" t="s">
        <v>70</v>
      </c>
    </row>
    <row r="47" spans="1:11" x14ac:dyDescent="0.25">
      <c r="A47" s="15">
        <v>37716</v>
      </c>
      <c r="C47" s="5" t="s">
        <v>61</v>
      </c>
      <c r="D47" s="12" t="s">
        <v>4</v>
      </c>
      <c r="E47" s="5" t="s">
        <v>128</v>
      </c>
      <c r="F47" s="4">
        <v>3</v>
      </c>
      <c r="G47" s="4" t="s">
        <v>4</v>
      </c>
      <c r="H47" s="4">
        <v>1</v>
      </c>
      <c r="I47" s="4">
        <v>281</v>
      </c>
      <c r="J47" t="s">
        <v>18</v>
      </c>
      <c r="K47" s="5" t="s">
        <v>119</v>
      </c>
    </row>
    <row r="48" spans="1:11" x14ac:dyDescent="0.25">
      <c r="C48" s="3" t="s">
        <v>164</v>
      </c>
    </row>
    <row r="49" spans="3:11" x14ac:dyDescent="0.25">
      <c r="C49"/>
      <c r="D49" s="12"/>
      <c r="K49" s="5"/>
    </row>
    <row r="50" spans="3:11" x14ac:dyDescent="0.25">
      <c r="C50"/>
      <c r="J50" s="1" t="s">
        <v>103</v>
      </c>
      <c r="K50" s="5"/>
    </row>
    <row r="51" spans="3:11" x14ac:dyDescent="0.25">
      <c r="C51"/>
      <c r="J51" t="s">
        <v>135</v>
      </c>
      <c r="K51" s="4">
        <v>1</v>
      </c>
    </row>
    <row r="52" spans="3:11" x14ac:dyDescent="0.25">
      <c r="C52" s="3"/>
      <c r="J52" t="s">
        <v>173</v>
      </c>
      <c r="K52" s="4">
        <v>1</v>
      </c>
    </row>
    <row r="53" spans="3:11" x14ac:dyDescent="0.25">
      <c r="J53" s="5" t="s">
        <v>17</v>
      </c>
      <c r="K53" s="4">
        <v>2</v>
      </c>
    </row>
    <row r="54" spans="3:11" x14ac:dyDescent="0.25">
      <c r="C54"/>
      <c r="J54" s="5" t="s">
        <v>70</v>
      </c>
      <c r="K54" s="4">
        <v>7</v>
      </c>
    </row>
    <row r="55" spans="3:11" x14ac:dyDescent="0.25">
      <c r="C55"/>
      <c r="J55" t="s">
        <v>144</v>
      </c>
      <c r="K55" s="4">
        <v>3</v>
      </c>
    </row>
    <row r="56" spans="3:11" x14ac:dyDescent="0.25">
      <c r="C56"/>
      <c r="J56" s="5" t="s">
        <v>170</v>
      </c>
      <c r="K56" s="4">
        <v>1</v>
      </c>
    </row>
    <row r="57" spans="3:11" x14ac:dyDescent="0.25">
      <c r="C57"/>
      <c r="J57" t="s">
        <v>102</v>
      </c>
      <c r="K57" s="4">
        <v>3</v>
      </c>
    </row>
    <row r="58" spans="3:11" x14ac:dyDescent="0.25">
      <c r="C58" s="3"/>
      <c r="J58" t="s">
        <v>169</v>
      </c>
      <c r="K58" s="4">
        <v>1</v>
      </c>
    </row>
    <row r="59" spans="3:11" x14ac:dyDescent="0.25">
      <c r="J59" t="s">
        <v>18</v>
      </c>
      <c r="K59" s="4">
        <v>1</v>
      </c>
    </row>
    <row r="60" spans="3:11" x14ac:dyDescent="0.25">
      <c r="C60"/>
      <c r="J60" s="5" t="s">
        <v>140</v>
      </c>
      <c r="K60" s="4">
        <v>2</v>
      </c>
    </row>
    <row r="61" spans="3:11" x14ac:dyDescent="0.25">
      <c r="C61"/>
      <c r="J61" t="s">
        <v>139</v>
      </c>
      <c r="K61" s="4">
        <v>1</v>
      </c>
    </row>
    <row r="62" spans="3:11" x14ac:dyDescent="0.25">
      <c r="C62"/>
      <c r="J62" t="s">
        <v>171</v>
      </c>
      <c r="K62" s="4">
        <v>1</v>
      </c>
    </row>
    <row r="63" spans="3:11" x14ac:dyDescent="0.25">
      <c r="C63"/>
      <c r="J63" t="s">
        <v>145</v>
      </c>
      <c r="K63" s="4">
        <v>4</v>
      </c>
    </row>
    <row r="64" spans="3:11" x14ac:dyDescent="0.25">
      <c r="C64" s="3"/>
      <c r="J64" s="5" t="s">
        <v>119</v>
      </c>
      <c r="K64" s="4">
        <v>1</v>
      </c>
    </row>
    <row r="65" spans="1:11" x14ac:dyDescent="0.25">
      <c r="C65"/>
      <c r="J65" t="s">
        <v>94</v>
      </c>
      <c r="K65" s="4">
        <v>2</v>
      </c>
    </row>
    <row r="66" spans="1:11" x14ac:dyDescent="0.25">
      <c r="A66" s="14"/>
      <c r="C66"/>
      <c r="J66" t="s">
        <v>71</v>
      </c>
      <c r="K66" s="4">
        <v>6</v>
      </c>
    </row>
    <row r="67" spans="1:11" x14ac:dyDescent="0.25">
      <c r="C67"/>
      <c r="J67" s="5" t="s">
        <v>168</v>
      </c>
      <c r="K67" s="4">
        <v>1</v>
      </c>
    </row>
    <row r="68" spans="1:11" x14ac:dyDescent="0.25">
      <c r="C68" s="1"/>
      <c r="J68" t="s">
        <v>165</v>
      </c>
      <c r="K68" s="4">
        <v>2</v>
      </c>
    </row>
    <row r="69" spans="1:11" x14ac:dyDescent="0.25">
      <c r="C69"/>
      <c r="J69" t="s">
        <v>130</v>
      </c>
      <c r="K69" s="4">
        <v>2</v>
      </c>
    </row>
    <row r="70" spans="1:11" x14ac:dyDescent="0.25">
      <c r="A70" s="14"/>
      <c r="J70" s="5" t="s">
        <v>172</v>
      </c>
      <c r="K70" s="4">
        <v>1</v>
      </c>
    </row>
    <row r="71" spans="1:11" x14ac:dyDescent="0.25">
      <c r="C71"/>
      <c r="J71" s="5" t="s">
        <v>12</v>
      </c>
      <c r="K71" s="4">
        <v>1</v>
      </c>
    </row>
    <row r="72" spans="1:11" x14ac:dyDescent="0.25">
      <c r="C72"/>
      <c r="J72" s="5" t="s">
        <v>123</v>
      </c>
      <c r="K72" s="4">
        <v>2</v>
      </c>
    </row>
    <row r="73" spans="1:11" x14ac:dyDescent="0.25">
      <c r="C73"/>
      <c r="J73" t="s">
        <v>167</v>
      </c>
      <c r="K73" s="4">
        <v>1</v>
      </c>
    </row>
    <row r="74" spans="1:11" x14ac:dyDescent="0.25">
      <c r="C74"/>
      <c r="J74" s="5" t="s">
        <v>138</v>
      </c>
      <c r="K74" s="4">
        <v>2</v>
      </c>
    </row>
    <row r="75" spans="1:11" x14ac:dyDescent="0.25">
      <c r="A75" s="16"/>
      <c r="C75" s="1"/>
      <c r="E75" s="6"/>
      <c r="J75" t="s">
        <v>174</v>
      </c>
      <c r="K75" s="4">
        <v>1</v>
      </c>
    </row>
    <row r="76" spans="1:11" x14ac:dyDescent="0.25">
      <c r="A76" s="14"/>
      <c r="C76"/>
      <c r="E76" s="6"/>
      <c r="J76" t="s">
        <v>124</v>
      </c>
      <c r="K76" s="4">
        <v>2</v>
      </c>
    </row>
    <row r="77" spans="1:11" x14ac:dyDescent="0.25">
      <c r="A77" s="16"/>
      <c r="C77"/>
      <c r="E77" s="6"/>
      <c r="J77" s="5" t="s">
        <v>5</v>
      </c>
      <c r="K77" s="4">
        <v>1</v>
      </c>
    </row>
    <row r="78" spans="1:11" x14ac:dyDescent="0.25">
      <c r="A78" s="16"/>
      <c r="C78" s="1"/>
      <c r="E78" s="6"/>
      <c r="J78" s="5" t="s">
        <v>166</v>
      </c>
      <c r="K78" s="4">
        <v>1</v>
      </c>
    </row>
    <row r="79" spans="1:11" x14ac:dyDescent="0.25">
      <c r="A79" s="16"/>
      <c r="C79"/>
      <c r="E79" s="6"/>
      <c r="J79" s="5"/>
      <c r="K79" s="4">
        <f>SUM(K51:K78)</f>
        <v>54</v>
      </c>
    </row>
  </sheetData>
  <sortState xmlns:xlrd2="http://schemas.microsoft.com/office/spreadsheetml/2017/richdata2" ref="M8:T11">
    <sortCondition descending="1" ref="T11"/>
  </sortState>
  <phoneticPr fontId="0" type="noConversion"/>
  <pageMargins left="0.55118110236220474" right="0.55118110236220474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Salibandyliigan play offs ottelut kaudella 2002-03&amp;R28.4.2003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7"/>
  <sheetViews>
    <sheetView tabSelected="1" workbookViewId="0"/>
  </sheetViews>
  <sheetFormatPr defaultRowHeight="13.2" x14ac:dyDescent="0.25"/>
  <cols>
    <col min="1" max="1" width="10.33203125" bestFit="1" customWidth="1"/>
    <col min="2" max="2" width="10.5546875" customWidth="1"/>
    <col min="3" max="3" width="11.77734375" customWidth="1"/>
    <col min="4" max="4" width="12.44140625" customWidth="1"/>
    <col min="11" max="11" width="12.6640625" bestFit="1" customWidth="1"/>
    <col min="12" max="15" width="9.109375" style="4"/>
  </cols>
  <sheetData>
    <row r="1" spans="1:15" s="1" customFormat="1" x14ac:dyDescent="0.25">
      <c r="A1" s="1" t="s">
        <v>354</v>
      </c>
      <c r="B1" s="2" t="s">
        <v>355</v>
      </c>
      <c r="C1" s="1" t="s">
        <v>356</v>
      </c>
      <c r="D1" s="1" t="s">
        <v>357</v>
      </c>
      <c r="K1" s="1" t="s">
        <v>358</v>
      </c>
    </row>
    <row r="2" spans="1:15" x14ac:dyDescent="0.25">
      <c r="A2" s="25" t="s">
        <v>328</v>
      </c>
      <c r="B2" s="26" t="s">
        <v>432</v>
      </c>
      <c r="C2" s="25" t="s">
        <v>183</v>
      </c>
      <c r="D2" s="27" t="s">
        <v>433</v>
      </c>
      <c r="E2" s="28">
        <v>3</v>
      </c>
      <c r="F2" s="28">
        <v>0</v>
      </c>
      <c r="K2" s="1" t="s">
        <v>285</v>
      </c>
      <c r="L2" s="2" t="s">
        <v>359</v>
      </c>
      <c r="M2" s="2" t="s">
        <v>277</v>
      </c>
      <c r="N2" s="2" t="s">
        <v>279</v>
      </c>
      <c r="O2" s="2" t="s">
        <v>360</v>
      </c>
    </row>
    <row r="3" spans="1:15" x14ac:dyDescent="0.25">
      <c r="A3" s="25" t="s">
        <v>328</v>
      </c>
      <c r="B3" s="26" t="s">
        <v>432</v>
      </c>
      <c r="C3" s="27" t="s">
        <v>212</v>
      </c>
      <c r="D3" s="27" t="s">
        <v>61</v>
      </c>
      <c r="E3" s="28">
        <v>3</v>
      </c>
      <c r="F3" s="28">
        <v>1</v>
      </c>
      <c r="K3" t="s">
        <v>61</v>
      </c>
      <c r="L3" s="4">
        <f t="shared" ref="L3:L35" si="0">COUNTIFS($C$2:$D$200,K3)</f>
        <v>53</v>
      </c>
      <c r="M3" s="4">
        <f t="shared" ref="M3:M35" si="1">COUNTIFS($C$2:$C$200,K3)</f>
        <v>40</v>
      </c>
      <c r="N3" s="4">
        <f t="shared" ref="N3:N35" si="2">COUNTIFS($D$2:$D$200,K3)</f>
        <v>13</v>
      </c>
      <c r="O3" s="17">
        <f t="shared" ref="O3:O35" si="3">M3/L3*100</f>
        <v>75.471698113207552</v>
      </c>
    </row>
    <row r="4" spans="1:15" x14ac:dyDescent="0.25">
      <c r="A4" s="25" t="s">
        <v>328</v>
      </c>
      <c r="B4" s="26" t="s">
        <v>432</v>
      </c>
      <c r="C4" s="27" t="s">
        <v>224</v>
      </c>
      <c r="D4" s="27" t="s">
        <v>415</v>
      </c>
      <c r="E4" s="28">
        <v>3</v>
      </c>
      <c r="F4" s="28">
        <v>2</v>
      </c>
      <c r="K4" t="s">
        <v>10</v>
      </c>
      <c r="L4" s="4">
        <f t="shared" si="0"/>
        <v>15</v>
      </c>
      <c r="M4" s="4">
        <f t="shared" si="1"/>
        <v>11</v>
      </c>
      <c r="N4" s="4">
        <f t="shared" si="2"/>
        <v>4</v>
      </c>
      <c r="O4" s="17">
        <f t="shared" si="3"/>
        <v>73.333333333333329</v>
      </c>
    </row>
    <row r="5" spans="1:15" x14ac:dyDescent="0.25">
      <c r="A5" s="25" t="s">
        <v>328</v>
      </c>
      <c r="B5" s="26" t="s">
        <v>432</v>
      </c>
      <c r="C5" s="27" t="s">
        <v>271</v>
      </c>
      <c r="D5" s="25" t="s">
        <v>423</v>
      </c>
      <c r="E5" s="28">
        <v>3</v>
      </c>
      <c r="F5" s="28">
        <v>2</v>
      </c>
      <c r="K5" t="s">
        <v>183</v>
      </c>
      <c r="L5" s="4">
        <f t="shared" si="0"/>
        <v>34</v>
      </c>
      <c r="M5" s="4">
        <f t="shared" si="1"/>
        <v>23</v>
      </c>
      <c r="N5" s="4">
        <f t="shared" si="2"/>
        <v>11</v>
      </c>
      <c r="O5" s="17">
        <f t="shared" si="3"/>
        <v>67.64705882352942</v>
      </c>
    </row>
    <row r="6" spans="1:15" x14ac:dyDescent="0.25">
      <c r="A6" s="25" t="s">
        <v>330</v>
      </c>
      <c r="B6" s="26" t="s">
        <v>432</v>
      </c>
      <c r="C6" s="25" t="s">
        <v>183</v>
      </c>
      <c r="D6" s="27" t="s">
        <v>224</v>
      </c>
      <c r="E6" s="28">
        <v>3</v>
      </c>
      <c r="F6" s="28">
        <v>0</v>
      </c>
      <c r="K6" t="s">
        <v>48</v>
      </c>
      <c r="L6" s="4">
        <f t="shared" si="0"/>
        <v>38</v>
      </c>
      <c r="M6" s="4">
        <f t="shared" si="1"/>
        <v>24</v>
      </c>
      <c r="N6" s="4">
        <f t="shared" si="2"/>
        <v>14</v>
      </c>
      <c r="O6" s="17">
        <f t="shared" si="3"/>
        <v>63.157894736842103</v>
      </c>
    </row>
    <row r="7" spans="1:15" x14ac:dyDescent="0.25">
      <c r="A7" s="25" t="s">
        <v>330</v>
      </c>
      <c r="B7" s="26" t="s">
        <v>432</v>
      </c>
      <c r="C7" s="27" t="s">
        <v>212</v>
      </c>
      <c r="D7" s="27" t="s">
        <v>271</v>
      </c>
      <c r="E7" s="28">
        <v>3</v>
      </c>
      <c r="F7" s="28">
        <v>1</v>
      </c>
      <c r="K7" t="s">
        <v>46</v>
      </c>
      <c r="L7" s="4">
        <f t="shared" si="0"/>
        <v>5</v>
      </c>
      <c r="M7" s="4">
        <f t="shared" si="1"/>
        <v>3</v>
      </c>
      <c r="N7" s="4">
        <f t="shared" si="2"/>
        <v>2</v>
      </c>
      <c r="O7" s="17">
        <f t="shared" si="3"/>
        <v>60</v>
      </c>
    </row>
    <row r="8" spans="1:15" x14ac:dyDescent="0.25">
      <c r="A8" s="25" t="s">
        <v>331</v>
      </c>
      <c r="B8" s="26" t="s">
        <v>432</v>
      </c>
      <c r="C8" s="27" t="s">
        <v>271</v>
      </c>
      <c r="D8" s="27" t="s">
        <v>224</v>
      </c>
      <c r="E8" s="26">
        <v>1</v>
      </c>
      <c r="F8" s="28">
        <v>0</v>
      </c>
      <c r="K8" s="5" t="s">
        <v>27</v>
      </c>
      <c r="L8" s="4">
        <f t="shared" si="0"/>
        <v>22</v>
      </c>
      <c r="M8" s="4">
        <f t="shared" si="1"/>
        <v>13</v>
      </c>
      <c r="N8" s="4">
        <f t="shared" si="2"/>
        <v>9</v>
      </c>
      <c r="O8" s="17">
        <f t="shared" si="3"/>
        <v>59.090909090909093</v>
      </c>
    </row>
    <row r="9" spans="1:15" x14ac:dyDescent="0.25">
      <c r="A9" s="18" t="s">
        <v>332</v>
      </c>
      <c r="B9" s="19" t="s">
        <v>432</v>
      </c>
      <c r="C9" s="18" t="s">
        <v>183</v>
      </c>
      <c r="D9" s="24" t="s">
        <v>212</v>
      </c>
      <c r="E9" s="20">
        <v>4</v>
      </c>
      <c r="F9" s="20">
        <v>1</v>
      </c>
      <c r="K9" t="s">
        <v>158</v>
      </c>
      <c r="L9" s="4">
        <f t="shared" si="0"/>
        <v>36</v>
      </c>
      <c r="M9" s="4">
        <f t="shared" si="1"/>
        <v>21</v>
      </c>
      <c r="N9" s="4">
        <f t="shared" si="2"/>
        <v>15</v>
      </c>
      <c r="O9" s="17">
        <f t="shared" si="3"/>
        <v>58.333333333333336</v>
      </c>
    </row>
    <row r="10" spans="1:15" x14ac:dyDescent="0.25">
      <c r="A10" t="s">
        <v>328</v>
      </c>
      <c r="B10" s="12" t="s">
        <v>424</v>
      </c>
      <c r="C10" t="s">
        <v>61</v>
      </c>
      <c r="D10" s="10" t="s">
        <v>158</v>
      </c>
      <c r="E10" s="4">
        <v>3</v>
      </c>
      <c r="F10" s="4">
        <v>0</v>
      </c>
      <c r="K10" s="5" t="s">
        <v>83</v>
      </c>
      <c r="L10" s="4">
        <f t="shared" si="0"/>
        <v>6</v>
      </c>
      <c r="M10" s="4">
        <f t="shared" si="1"/>
        <v>3</v>
      </c>
      <c r="N10" s="4">
        <f t="shared" si="2"/>
        <v>3</v>
      </c>
      <c r="O10" s="17">
        <f t="shared" si="3"/>
        <v>50</v>
      </c>
    </row>
    <row r="11" spans="1:15" x14ac:dyDescent="0.25">
      <c r="A11" t="s">
        <v>328</v>
      </c>
      <c r="B11" s="12" t="s">
        <v>424</v>
      </c>
      <c r="C11" s="10" t="s">
        <v>183</v>
      </c>
      <c r="D11" s="10" t="s">
        <v>224</v>
      </c>
      <c r="E11" s="4">
        <v>3</v>
      </c>
      <c r="F11" s="4">
        <v>0</v>
      </c>
      <c r="K11" t="s">
        <v>423</v>
      </c>
      <c r="L11" s="4">
        <f t="shared" si="0"/>
        <v>4</v>
      </c>
      <c r="M11" s="4">
        <f t="shared" si="1"/>
        <v>2</v>
      </c>
      <c r="N11" s="4">
        <f t="shared" si="2"/>
        <v>2</v>
      </c>
      <c r="O11" s="17">
        <f t="shared" si="3"/>
        <v>50</v>
      </c>
    </row>
    <row r="12" spans="1:15" x14ac:dyDescent="0.25">
      <c r="A12" t="s">
        <v>328</v>
      </c>
      <c r="B12" s="12" t="s">
        <v>424</v>
      </c>
      <c r="C12" s="10" t="s">
        <v>212</v>
      </c>
      <c r="D12" s="10" t="s">
        <v>415</v>
      </c>
      <c r="E12" s="4">
        <v>3</v>
      </c>
      <c r="F12" s="4">
        <v>0</v>
      </c>
      <c r="K12" t="s">
        <v>14</v>
      </c>
      <c r="L12" s="4">
        <f t="shared" si="0"/>
        <v>22</v>
      </c>
      <c r="M12" s="4">
        <f t="shared" si="1"/>
        <v>10</v>
      </c>
      <c r="N12" s="4">
        <f t="shared" si="2"/>
        <v>12</v>
      </c>
      <c r="O12" s="17">
        <f t="shared" si="3"/>
        <v>45.454545454545453</v>
      </c>
    </row>
    <row r="13" spans="1:15" x14ac:dyDescent="0.25">
      <c r="A13" t="s">
        <v>328</v>
      </c>
      <c r="B13" s="12" t="s">
        <v>424</v>
      </c>
      <c r="C13" s="10" t="s">
        <v>423</v>
      </c>
      <c r="D13" t="s">
        <v>271</v>
      </c>
      <c r="E13" s="4">
        <v>3</v>
      </c>
      <c r="F13" s="4">
        <v>1</v>
      </c>
      <c r="K13" t="s">
        <v>212</v>
      </c>
      <c r="L13" s="4">
        <f t="shared" si="0"/>
        <v>25</v>
      </c>
      <c r="M13" s="4">
        <f t="shared" si="1"/>
        <v>11</v>
      </c>
      <c r="N13" s="4">
        <f t="shared" si="2"/>
        <v>14</v>
      </c>
      <c r="O13" s="17">
        <f t="shared" si="3"/>
        <v>44</v>
      </c>
    </row>
    <row r="14" spans="1:15" x14ac:dyDescent="0.25">
      <c r="A14" t="s">
        <v>330</v>
      </c>
      <c r="B14" s="12" t="s">
        <v>424</v>
      </c>
      <c r="C14" t="s">
        <v>61</v>
      </c>
      <c r="D14" s="10" t="s">
        <v>423</v>
      </c>
      <c r="E14" s="4">
        <v>3</v>
      </c>
      <c r="F14" s="4">
        <v>0</v>
      </c>
      <c r="K14" s="5" t="s">
        <v>13</v>
      </c>
      <c r="L14" s="4">
        <f t="shared" si="0"/>
        <v>24</v>
      </c>
      <c r="M14" s="4">
        <f t="shared" si="1"/>
        <v>9</v>
      </c>
      <c r="N14" s="4">
        <f t="shared" si="2"/>
        <v>15</v>
      </c>
      <c r="O14" s="17">
        <f t="shared" si="3"/>
        <v>37.5</v>
      </c>
    </row>
    <row r="15" spans="1:15" x14ac:dyDescent="0.25">
      <c r="A15" t="s">
        <v>330</v>
      </c>
      <c r="B15" s="12" t="s">
        <v>424</v>
      </c>
      <c r="C15" s="10" t="s">
        <v>183</v>
      </c>
      <c r="D15" s="10" t="s">
        <v>212</v>
      </c>
      <c r="E15" s="4">
        <v>3</v>
      </c>
      <c r="F15" s="4">
        <v>0</v>
      </c>
      <c r="K15" t="s">
        <v>239</v>
      </c>
      <c r="L15" s="4">
        <f t="shared" si="0"/>
        <v>16</v>
      </c>
      <c r="M15" s="4">
        <f t="shared" si="1"/>
        <v>6</v>
      </c>
      <c r="N15" s="4">
        <f t="shared" si="2"/>
        <v>10</v>
      </c>
      <c r="O15" s="17">
        <f t="shared" si="3"/>
        <v>37.5</v>
      </c>
    </row>
    <row r="16" spans="1:15" x14ac:dyDescent="0.25">
      <c r="A16" t="s">
        <v>331</v>
      </c>
      <c r="B16" s="12" t="s">
        <v>424</v>
      </c>
      <c r="C16" s="10" t="s">
        <v>423</v>
      </c>
      <c r="D16" s="10" t="s">
        <v>212</v>
      </c>
      <c r="E16" s="12">
        <v>1</v>
      </c>
      <c r="F16" s="4">
        <v>0</v>
      </c>
      <c r="K16" s="5" t="s">
        <v>128</v>
      </c>
      <c r="L16" s="4">
        <f t="shared" si="0"/>
        <v>8</v>
      </c>
      <c r="M16" s="4">
        <f t="shared" si="1"/>
        <v>3</v>
      </c>
      <c r="N16" s="4">
        <f t="shared" si="2"/>
        <v>5</v>
      </c>
      <c r="O16" s="17">
        <f t="shared" si="3"/>
        <v>37.5</v>
      </c>
    </row>
    <row r="17" spans="1:15" x14ac:dyDescent="0.25">
      <c r="A17" s="18" t="s">
        <v>332</v>
      </c>
      <c r="B17" s="19" t="s">
        <v>424</v>
      </c>
      <c r="C17" s="24" t="s">
        <v>183</v>
      </c>
      <c r="D17" s="18" t="s">
        <v>61</v>
      </c>
      <c r="E17" s="20">
        <v>1</v>
      </c>
      <c r="F17" s="20">
        <v>0</v>
      </c>
      <c r="K17" t="s">
        <v>255</v>
      </c>
      <c r="L17" s="4">
        <f t="shared" si="0"/>
        <v>11</v>
      </c>
      <c r="M17" s="4">
        <f t="shared" si="1"/>
        <v>4</v>
      </c>
      <c r="N17" s="4">
        <f t="shared" si="2"/>
        <v>7</v>
      </c>
      <c r="O17" s="17">
        <f t="shared" si="3"/>
        <v>36.363636363636367</v>
      </c>
    </row>
    <row r="18" spans="1:15" x14ac:dyDescent="0.25">
      <c r="A18" t="s">
        <v>328</v>
      </c>
      <c r="B18" s="12" t="s">
        <v>417</v>
      </c>
      <c r="C18" t="s">
        <v>61</v>
      </c>
      <c r="D18" s="10" t="s">
        <v>271</v>
      </c>
      <c r="E18" s="4">
        <v>3</v>
      </c>
      <c r="F18" s="4">
        <v>0</v>
      </c>
      <c r="K18" t="s">
        <v>9</v>
      </c>
      <c r="L18" s="4">
        <f t="shared" si="0"/>
        <v>20</v>
      </c>
      <c r="M18" s="4">
        <f t="shared" si="1"/>
        <v>7</v>
      </c>
      <c r="N18" s="4">
        <f t="shared" si="2"/>
        <v>13</v>
      </c>
      <c r="O18" s="17">
        <f t="shared" si="3"/>
        <v>35</v>
      </c>
    </row>
    <row r="19" spans="1:15" x14ac:dyDescent="0.25">
      <c r="A19" t="s">
        <v>328</v>
      </c>
      <c r="B19" s="12" t="s">
        <v>417</v>
      </c>
      <c r="C19" s="10" t="s">
        <v>183</v>
      </c>
      <c r="D19" s="10" t="s">
        <v>158</v>
      </c>
      <c r="E19" s="4">
        <v>3</v>
      </c>
      <c r="F19" s="4">
        <v>0</v>
      </c>
      <c r="K19" s="6" t="s">
        <v>64</v>
      </c>
      <c r="L19" s="4">
        <f t="shared" si="0"/>
        <v>4</v>
      </c>
      <c r="M19" s="4">
        <f t="shared" si="1"/>
        <v>1</v>
      </c>
      <c r="N19" s="4">
        <f t="shared" si="2"/>
        <v>3</v>
      </c>
      <c r="O19" s="17">
        <f t="shared" si="3"/>
        <v>25</v>
      </c>
    </row>
    <row r="20" spans="1:15" x14ac:dyDescent="0.25">
      <c r="A20" t="s">
        <v>328</v>
      </c>
      <c r="B20" s="12" t="s">
        <v>417</v>
      </c>
      <c r="C20" s="10" t="s">
        <v>415</v>
      </c>
      <c r="D20" s="10" t="s">
        <v>401</v>
      </c>
      <c r="E20" s="4">
        <v>3</v>
      </c>
      <c r="F20" s="4">
        <v>2</v>
      </c>
      <c r="K20" s="5" t="s">
        <v>196</v>
      </c>
      <c r="L20" s="4">
        <f t="shared" si="0"/>
        <v>4</v>
      </c>
      <c r="M20" s="4">
        <f t="shared" si="1"/>
        <v>1</v>
      </c>
      <c r="N20" s="4">
        <f t="shared" si="2"/>
        <v>3</v>
      </c>
      <c r="O20" s="17">
        <f t="shared" si="3"/>
        <v>25</v>
      </c>
    </row>
    <row r="21" spans="1:15" x14ac:dyDescent="0.25">
      <c r="A21" t="s">
        <v>328</v>
      </c>
      <c r="B21" s="12" t="s">
        <v>417</v>
      </c>
      <c r="C21" t="s">
        <v>212</v>
      </c>
      <c r="D21" s="10" t="s">
        <v>224</v>
      </c>
      <c r="E21" s="4">
        <v>3</v>
      </c>
      <c r="F21" s="4">
        <v>2</v>
      </c>
      <c r="K21" s="5" t="s">
        <v>415</v>
      </c>
      <c r="L21" s="4">
        <f t="shared" si="0"/>
        <v>5</v>
      </c>
      <c r="M21" s="4">
        <f t="shared" si="1"/>
        <v>1</v>
      </c>
      <c r="N21" s="4">
        <f t="shared" si="2"/>
        <v>4</v>
      </c>
      <c r="O21" s="17">
        <f t="shared" si="3"/>
        <v>20</v>
      </c>
    </row>
    <row r="22" spans="1:15" x14ac:dyDescent="0.25">
      <c r="A22" t="s">
        <v>330</v>
      </c>
      <c r="B22" s="12" t="s">
        <v>417</v>
      </c>
      <c r="C22" t="s">
        <v>61</v>
      </c>
      <c r="D22" s="10" t="s">
        <v>212</v>
      </c>
      <c r="E22" s="4">
        <v>3</v>
      </c>
      <c r="F22" s="4">
        <v>0</v>
      </c>
      <c r="K22" t="s">
        <v>271</v>
      </c>
      <c r="L22" s="4">
        <f t="shared" si="0"/>
        <v>11</v>
      </c>
      <c r="M22" s="4">
        <f t="shared" si="1"/>
        <v>2</v>
      </c>
      <c r="N22" s="4">
        <f t="shared" si="2"/>
        <v>9</v>
      </c>
      <c r="O22" s="17">
        <f t="shared" si="3"/>
        <v>18.181818181818183</v>
      </c>
    </row>
    <row r="23" spans="1:15" x14ac:dyDescent="0.25">
      <c r="A23" t="s">
        <v>330</v>
      </c>
      <c r="B23" s="12" t="s">
        <v>417</v>
      </c>
      <c r="C23" s="10" t="s">
        <v>183</v>
      </c>
      <c r="D23" s="10" t="s">
        <v>415</v>
      </c>
      <c r="E23" s="4">
        <v>3</v>
      </c>
      <c r="F23" s="4">
        <v>0</v>
      </c>
      <c r="K23" s="5" t="s">
        <v>224</v>
      </c>
      <c r="L23" s="4">
        <f t="shared" si="0"/>
        <v>10</v>
      </c>
      <c r="M23" s="4">
        <f t="shared" si="1"/>
        <v>1</v>
      </c>
      <c r="N23" s="4">
        <f t="shared" si="2"/>
        <v>9</v>
      </c>
      <c r="O23" s="17">
        <f t="shared" si="3"/>
        <v>10</v>
      </c>
    </row>
    <row r="24" spans="1:15" x14ac:dyDescent="0.25">
      <c r="A24" t="s">
        <v>331</v>
      </c>
      <c r="B24" s="12" t="s">
        <v>417</v>
      </c>
      <c r="C24" s="10" t="s">
        <v>212</v>
      </c>
      <c r="D24" s="10" t="s">
        <v>415</v>
      </c>
      <c r="E24" s="12">
        <v>1</v>
      </c>
      <c r="F24" s="4">
        <v>0</v>
      </c>
      <c r="K24" t="s">
        <v>66</v>
      </c>
      <c r="L24" s="4">
        <f t="shared" si="0"/>
        <v>1</v>
      </c>
      <c r="M24" s="4">
        <f t="shared" si="1"/>
        <v>0</v>
      </c>
      <c r="N24" s="4">
        <f t="shared" si="2"/>
        <v>1</v>
      </c>
      <c r="O24" s="17">
        <f t="shared" si="3"/>
        <v>0</v>
      </c>
    </row>
    <row r="25" spans="1:15" x14ac:dyDescent="0.25">
      <c r="A25" s="18" t="s">
        <v>332</v>
      </c>
      <c r="B25" s="19" t="s">
        <v>417</v>
      </c>
      <c r="C25" s="18" t="s">
        <v>61</v>
      </c>
      <c r="D25" s="24" t="s">
        <v>183</v>
      </c>
      <c r="E25" s="20">
        <v>1</v>
      </c>
      <c r="F25" s="20">
        <v>0</v>
      </c>
      <c r="K25" s="5" t="s">
        <v>63</v>
      </c>
      <c r="L25" s="4">
        <f t="shared" si="0"/>
        <v>1</v>
      </c>
      <c r="M25" s="4">
        <f t="shared" si="1"/>
        <v>0</v>
      </c>
      <c r="N25" s="4">
        <f t="shared" si="2"/>
        <v>1</v>
      </c>
      <c r="O25" s="17">
        <f t="shared" si="3"/>
        <v>0</v>
      </c>
    </row>
    <row r="26" spans="1:15" x14ac:dyDescent="0.25">
      <c r="A26" t="s">
        <v>328</v>
      </c>
      <c r="B26" s="12" t="s">
        <v>408</v>
      </c>
      <c r="C26" t="s">
        <v>61</v>
      </c>
      <c r="D26" s="10" t="s">
        <v>48</v>
      </c>
      <c r="E26" s="4">
        <v>3</v>
      </c>
      <c r="F26" s="4">
        <v>0</v>
      </c>
      <c r="K26" s="5" t="s">
        <v>45</v>
      </c>
      <c r="L26" s="4">
        <f t="shared" si="0"/>
        <v>1</v>
      </c>
      <c r="M26" s="4">
        <f t="shared" si="1"/>
        <v>0</v>
      </c>
      <c r="N26" s="4">
        <f t="shared" si="2"/>
        <v>1</v>
      </c>
      <c r="O26" s="17">
        <f t="shared" si="3"/>
        <v>0</v>
      </c>
    </row>
    <row r="27" spans="1:15" x14ac:dyDescent="0.25">
      <c r="A27" t="s">
        <v>328</v>
      </c>
      <c r="B27" s="12" t="s">
        <v>408</v>
      </c>
      <c r="C27" t="s">
        <v>158</v>
      </c>
      <c r="D27" s="10" t="s">
        <v>401</v>
      </c>
      <c r="E27" s="4">
        <v>3</v>
      </c>
      <c r="F27" s="4">
        <v>0</v>
      </c>
      <c r="K27" s="5" t="s">
        <v>402</v>
      </c>
      <c r="L27" s="4">
        <f t="shared" si="0"/>
        <v>1</v>
      </c>
      <c r="M27" s="4">
        <f t="shared" si="1"/>
        <v>0</v>
      </c>
      <c r="N27" s="4">
        <f t="shared" si="2"/>
        <v>1</v>
      </c>
      <c r="O27" s="17">
        <f t="shared" si="3"/>
        <v>0</v>
      </c>
    </row>
    <row r="28" spans="1:15" x14ac:dyDescent="0.25">
      <c r="A28" t="s">
        <v>328</v>
      </c>
      <c r="B28" s="12" t="s">
        <v>408</v>
      </c>
      <c r="C28" s="10" t="s">
        <v>183</v>
      </c>
      <c r="D28" s="10" t="s">
        <v>224</v>
      </c>
      <c r="E28" s="4">
        <v>3</v>
      </c>
      <c r="F28" s="4">
        <v>0</v>
      </c>
      <c r="K28" s="5" t="s">
        <v>433</v>
      </c>
      <c r="L28" s="4">
        <f t="shared" si="0"/>
        <v>1</v>
      </c>
      <c r="M28" s="4">
        <f t="shared" si="1"/>
        <v>0</v>
      </c>
      <c r="N28" s="4">
        <f t="shared" si="2"/>
        <v>1</v>
      </c>
      <c r="O28" s="17">
        <f t="shared" si="3"/>
        <v>0</v>
      </c>
    </row>
    <row r="29" spans="1:15" x14ac:dyDescent="0.25">
      <c r="A29" t="s">
        <v>328</v>
      </c>
      <c r="B29" s="12" t="s">
        <v>408</v>
      </c>
      <c r="C29" t="s">
        <v>212</v>
      </c>
      <c r="D29" s="10" t="s">
        <v>271</v>
      </c>
      <c r="E29" s="4">
        <v>3</v>
      </c>
      <c r="F29" s="4">
        <v>2</v>
      </c>
      <c r="K29" s="5" t="s">
        <v>82</v>
      </c>
      <c r="L29" s="4">
        <f t="shared" si="0"/>
        <v>1</v>
      </c>
      <c r="M29" s="4">
        <f t="shared" si="1"/>
        <v>0</v>
      </c>
      <c r="N29" s="4">
        <f t="shared" si="2"/>
        <v>1</v>
      </c>
      <c r="O29" s="17">
        <f t="shared" si="3"/>
        <v>0</v>
      </c>
    </row>
    <row r="30" spans="1:15" x14ac:dyDescent="0.25">
      <c r="A30" t="s">
        <v>330</v>
      </c>
      <c r="B30" s="12" t="s">
        <v>408</v>
      </c>
      <c r="C30" t="s">
        <v>61</v>
      </c>
      <c r="D30" t="s">
        <v>212</v>
      </c>
      <c r="E30" s="4">
        <v>3</v>
      </c>
      <c r="F30" s="4">
        <v>0</v>
      </c>
      <c r="K30" s="5" t="s">
        <v>238</v>
      </c>
      <c r="L30" s="4">
        <f t="shared" si="0"/>
        <v>1</v>
      </c>
      <c r="M30" s="4">
        <f t="shared" si="1"/>
        <v>0</v>
      </c>
      <c r="N30" s="4">
        <f t="shared" si="2"/>
        <v>1</v>
      </c>
      <c r="O30" s="17">
        <f t="shared" si="3"/>
        <v>0</v>
      </c>
    </row>
    <row r="31" spans="1:15" x14ac:dyDescent="0.25">
      <c r="A31" t="s">
        <v>330</v>
      </c>
      <c r="B31" s="12" t="s">
        <v>408</v>
      </c>
      <c r="C31" t="s">
        <v>158</v>
      </c>
      <c r="D31" s="10" t="s">
        <v>183</v>
      </c>
      <c r="E31" s="4">
        <v>3</v>
      </c>
      <c r="F31" s="4">
        <v>0</v>
      </c>
      <c r="K31" s="5" t="s">
        <v>55</v>
      </c>
      <c r="L31" s="4">
        <f t="shared" si="0"/>
        <v>2</v>
      </c>
      <c r="M31" s="4">
        <f t="shared" si="1"/>
        <v>0</v>
      </c>
      <c r="N31" s="4">
        <f t="shared" si="2"/>
        <v>2</v>
      </c>
      <c r="O31" s="17">
        <f t="shared" si="3"/>
        <v>0</v>
      </c>
    </row>
    <row r="32" spans="1:15" x14ac:dyDescent="0.25">
      <c r="A32" t="s">
        <v>331</v>
      </c>
      <c r="B32" s="12" t="s">
        <v>408</v>
      </c>
      <c r="C32" s="10" t="s">
        <v>183</v>
      </c>
      <c r="D32" t="s">
        <v>212</v>
      </c>
      <c r="E32" s="12">
        <v>1</v>
      </c>
      <c r="F32" s="4">
        <v>0</v>
      </c>
      <c r="K32" s="5" t="s">
        <v>175</v>
      </c>
      <c r="L32" s="4">
        <f t="shared" si="0"/>
        <v>2</v>
      </c>
      <c r="M32" s="4">
        <f t="shared" si="1"/>
        <v>0</v>
      </c>
      <c r="N32" s="4">
        <f t="shared" si="2"/>
        <v>2</v>
      </c>
      <c r="O32" s="17">
        <f t="shared" si="3"/>
        <v>0</v>
      </c>
    </row>
    <row r="33" spans="1:15" x14ac:dyDescent="0.25">
      <c r="A33" s="18" t="s">
        <v>332</v>
      </c>
      <c r="B33" s="19" t="s">
        <v>408</v>
      </c>
      <c r="C33" s="18" t="s">
        <v>158</v>
      </c>
      <c r="D33" s="18" t="s">
        <v>61</v>
      </c>
      <c r="E33" s="20">
        <v>1</v>
      </c>
      <c r="F33" s="20">
        <v>0</v>
      </c>
      <c r="K33" s="5" t="s">
        <v>106</v>
      </c>
      <c r="L33" s="4">
        <f t="shared" si="0"/>
        <v>2</v>
      </c>
      <c r="M33" s="4">
        <f t="shared" si="1"/>
        <v>0</v>
      </c>
      <c r="N33" s="4">
        <f t="shared" si="2"/>
        <v>2</v>
      </c>
      <c r="O33" s="17">
        <f t="shared" si="3"/>
        <v>0</v>
      </c>
    </row>
    <row r="34" spans="1:15" x14ac:dyDescent="0.25">
      <c r="A34" t="s">
        <v>328</v>
      </c>
      <c r="B34" s="12" t="s">
        <v>400</v>
      </c>
      <c r="C34" t="s">
        <v>183</v>
      </c>
      <c r="D34" t="s">
        <v>401</v>
      </c>
      <c r="E34" s="4">
        <v>3</v>
      </c>
      <c r="F34" s="4">
        <v>0</v>
      </c>
      <c r="K34" s="5" t="s">
        <v>401</v>
      </c>
      <c r="L34" s="4">
        <f t="shared" si="0"/>
        <v>3</v>
      </c>
      <c r="M34" s="4">
        <f t="shared" si="1"/>
        <v>0</v>
      </c>
      <c r="N34" s="4">
        <f t="shared" si="2"/>
        <v>3</v>
      </c>
      <c r="O34" s="17">
        <f t="shared" si="3"/>
        <v>0</v>
      </c>
    </row>
    <row r="35" spans="1:15" x14ac:dyDescent="0.25">
      <c r="A35" t="s">
        <v>328</v>
      </c>
      <c r="B35" s="12" t="s">
        <v>400</v>
      </c>
      <c r="C35" t="s">
        <v>61</v>
      </c>
      <c r="D35" t="s">
        <v>271</v>
      </c>
      <c r="E35" s="4">
        <v>3</v>
      </c>
      <c r="F35" s="4">
        <v>0</v>
      </c>
      <c r="K35" t="s">
        <v>129</v>
      </c>
      <c r="L35" s="4">
        <f t="shared" si="0"/>
        <v>3</v>
      </c>
      <c r="M35" s="4">
        <f t="shared" si="1"/>
        <v>0</v>
      </c>
      <c r="N35" s="4">
        <f t="shared" si="2"/>
        <v>3</v>
      </c>
      <c r="O35" s="17">
        <f t="shared" si="3"/>
        <v>0</v>
      </c>
    </row>
    <row r="36" spans="1:15" x14ac:dyDescent="0.25">
      <c r="A36" t="s">
        <v>328</v>
      </c>
      <c r="B36" s="12" t="s">
        <v>400</v>
      </c>
      <c r="C36" t="s">
        <v>158</v>
      </c>
      <c r="D36" t="s">
        <v>402</v>
      </c>
      <c r="E36" s="4">
        <v>3</v>
      </c>
      <c r="F36" s="4">
        <v>0</v>
      </c>
      <c r="K36" s="5" t="s">
        <v>223</v>
      </c>
      <c r="L36" s="4">
        <f>SUM(L3:L35)</f>
        <v>392</v>
      </c>
      <c r="M36" s="4">
        <f>SUM(M3:M35)</f>
        <v>196</v>
      </c>
      <c r="N36" s="4">
        <f>SUM(N3:N35)</f>
        <v>196</v>
      </c>
      <c r="O36" s="17">
        <f t="shared" ref="O36" si="4">M36/L36*100</f>
        <v>50</v>
      </c>
    </row>
    <row r="37" spans="1:15" x14ac:dyDescent="0.25">
      <c r="A37" t="s">
        <v>328</v>
      </c>
      <c r="B37" s="12" t="s">
        <v>400</v>
      </c>
      <c r="C37" t="s">
        <v>13</v>
      </c>
      <c r="D37" t="s">
        <v>212</v>
      </c>
      <c r="E37" s="4">
        <v>3</v>
      </c>
      <c r="F37" s="4">
        <v>2</v>
      </c>
    </row>
    <row r="38" spans="1:15" x14ac:dyDescent="0.25">
      <c r="A38" t="s">
        <v>330</v>
      </c>
      <c r="B38" s="12" t="s">
        <v>400</v>
      </c>
      <c r="C38" t="s">
        <v>183</v>
      </c>
      <c r="D38" t="s">
        <v>13</v>
      </c>
      <c r="E38" s="4">
        <v>3</v>
      </c>
      <c r="F38" s="4">
        <v>0</v>
      </c>
    </row>
    <row r="39" spans="1:15" x14ac:dyDescent="0.25">
      <c r="A39" t="s">
        <v>330</v>
      </c>
      <c r="B39" s="12" t="s">
        <v>400</v>
      </c>
      <c r="C39" t="s">
        <v>61</v>
      </c>
      <c r="D39" t="s">
        <v>158</v>
      </c>
      <c r="E39" s="4">
        <v>3</v>
      </c>
      <c r="F39" s="4">
        <v>0</v>
      </c>
    </row>
    <row r="40" spans="1:15" x14ac:dyDescent="0.25">
      <c r="A40" t="s">
        <v>331</v>
      </c>
      <c r="B40" s="12" t="s">
        <v>400</v>
      </c>
      <c r="C40" t="s">
        <v>158</v>
      </c>
      <c r="D40" t="s">
        <v>13</v>
      </c>
      <c r="E40" s="12">
        <v>1</v>
      </c>
      <c r="F40" s="4">
        <v>0</v>
      </c>
    </row>
    <row r="41" spans="1:15" x14ac:dyDescent="0.25">
      <c r="A41" s="18" t="s">
        <v>332</v>
      </c>
      <c r="B41" s="19" t="s">
        <v>400</v>
      </c>
      <c r="C41" s="18" t="s">
        <v>61</v>
      </c>
      <c r="D41" s="18" t="s">
        <v>183</v>
      </c>
      <c r="E41" s="20">
        <v>3</v>
      </c>
      <c r="F41" s="20">
        <v>0</v>
      </c>
    </row>
    <row r="42" spans="1:15" x14ac:dyDescent="0.25">
      <c r="A42" t="s">
        <v>328</v>
      </c>
      <c r="B42" s="12" t="s">
        <v>329</v>
      </c>
      <c r="C42" t="s">
        <v>183</v>
      </c>
      <c r="D42" t="s">
        <v>48</v>
      </c>
      <c r="E42" s="4">
        <v>3</v>
      </c>
      <c r="F42" s="4">
        <v>0</v>
      </c>
    </row>
    <row r="43" spans="1:15" x14ac:dyDescent="0.25">
      <c r="A43" t="s">
        <v>328</v>
      </c>
      <c r="B43" s="12" t="s">
        <v>329</v>
      </c>
      <c r="C43" t="s">
        <v>61</v>
      </c>
      <c r="D43" s="5" t="s">
        <v>212</v>
      </c>
      <c r="E43" s="4">
        <v>3</v>
      </c>
      <c r="F43" s="4">
        <v>0</v>
      </c>
    </row>
    <row r="44" spans="1:15" x14ac:dyDescent="0.25">
      <c r="A44" t="s">
        <v>328</v>
      </c>
      <c r="B44" s="12" t="s">
        <v>329</v>
      </c>
      <c r="C44" t="s">
        <v>255</v>
      </c>
      <c r="D44" s="5" t="s">
        <v>271</v>
      </c>
      <c r="E44" s="4">
        <v>3</v>
      </c>
      <c r="F44" s="4">
        <v>0</v>
      </c>
    </row>
    <row r="45" spans="1:15" x14ac:dyDescent="0.25">
      <c r="A45" t="s">
        <v>328</v>
      </c>
      <c r="B45" s="12" t="s">
        <v>329</v>
      </c>
      <c r="C45" t="s">
        <v>13</v>
      </c>
      <c r="D45" t="s">
        <v>158</v>
      </c>
      <c r="E45" s="4">
        <v>3</v>
      </c>
      <c r="F45" s="4">
        <v>2</v>
      </c>
    </row>
    <row r="46" spans="1:15" x14ac:dyDescent="0.25">
      <c r="A46" t="s">
        <v>330</v>
      </c>
      <c r="B46" s="12" t="s">
        <v>329</v>
      </c>
      <c r="C46" t="s">
        <v>183</v>
      </c>
      <c r="D46" t="s">
        <v>13</v>
      </c>
      <c r="E46" s="4">
        <v>3</v>
      </c>
      <c r="F46" s="4">
        <v>0</v>
      </c>
    </row>
    <row r="47" spans="1:15" x14ac:dyDescent="0.25">
      <c r="A47" t="s">
        <v>330</v>
      </c>
      <c r="B47" s="12" t="s">
        <v>329</v>
      </c>
      <c r="C47" t="s">
        <v>61</v>
      </c>
      <c r="D47" t="s">
        <v>255</v>
      </c>
      <c r="E47" s="4">
        <v>3</v>
      </c>
      <c r="F47" s="4">
        <v>0</v>
      </c>
    </row>
    <row r="48" spans="1:15" x14ac:dyDescent="0.25">
      <c r="A48" t="s">
        <v>331</v>
      </c>
      <c r="B48" s="12" t="s">
        <v>329</v>
      </c>
      <c r="C48" t="s">
        <v>13</v>
      </c>
      <c r="D48" t="s">
        <v>255</v>
      </c>
      <c r="E48" s="12">
        <v>1</v>
      </c>
      <c r="F48" s="4">
        <v>0</v>
      </c>
    </row>
    <row r="49" spans="1:6" x14ac:dyDescent="0.25">
      <c r="A49" s="18" t="s">
        <v>332</v>
      </c>
      <c r="B49" s="19" t="s">
        <v>329</v>
      </c>
      <c r="C49" s="18" t="s">
        <v>183</v>
      </c>
      <c r="D49" s="18" t="s">
        <v>61</v>
      </c>
      <c r="E49" s="20">
        <v>3</v>
      </c>
      <c r="F49" s="20">
        <v>2</v>
      </c>
    </row>
    <row r="50" spans="1:6" x14ac:dyDescent="0.25">
      <c r="A50" t="s">
        <v>328</v>
      </c>
      <c r="B50" s="12" t="s">
        <v>353</v>
      </c>
      <c r="C50" t="s">
        <v>61</v>
      </c>
      <c r="D50" t="s">
        <v>48</v>
      </c>
      <c r="E50" s="4">
        <v>3</v>
      </c>
      <c r="F50" s="4">
        <v>0</v>
      </c>
    </row>
    <row r="51" spans="1:6" x14ac:dyDescent="0.25">
      <c r="A51" t="s">
        <v>328</v>
      </c>
      <c r="B51" s="12" t="s">
        <v>353</v>
      </c>
      <c r="C51" t="s">
        <v>183</v>
      </c>
      <c r="D51" s="5" t="s">
        <v>224</v>
      </c>
      <c r="E51" s="4">
        <v>3</v>
      </c>
      <c r="F51" s="4">
        <v>0</v>
      </c>
    </row>
    <row r="52" spans="1:6" x14ac:dyDescent="0.25">
      <c r="A52" t="s">
        <v>328</v>
      </c>
      <c r="B52" s="12" t="s">
        <v>353</v>
      </c>
      <c r="C52" t="s">
        <v>255</v>
      </c>
      <c r="D52" s="5" t="s">
        <v>13</v>
      </c>
      <c r="E52" s="4">
        <v>3</v>
      </c>
      <c r="F52" s="4">
        <v>0</v>
      </c>
    </row>
    <row r="53" spans="1:6" x14ac:dyDescent="0.25">
      <c r="A53" t="s">
        <v>328</v>
      </c>
      <c r="B53" s="12" t="s">
        <v>353</v>
      </c>
      <c r="C53" t="s">
        <v>239</v>
      </c>
      <c r="D53" t="s">
        <v>158</v>
      </c>
      <c r="E53" s="4">
        <v>3</v>
      </c>
      <c r="F53" s="4">
        <v>1</v>
      </c>
    </row>
    <row r="54" spans="1:6" x14ac:dyDescent="0.25">
      <c r="A54" t="s">
        <v>330</v>
      </c>
      <c r="B54" s="12" t="s">
        <v>353</v>
      </c>
      <c r="C54" t="s">
        <v>61</v>
      </c>
      <c r="D54" t="s">
        <v>239</v>
      </c>
      <c r="E54" s="4">
        <v>3</v>
      </c>
      <c r="F54" s="4">
        <v>2</v>
      </c>
    </row>
    <row r="55" spans="1:6" x14ac:dyDescent="0.25">
      <c r="A55" t="s">
        <v>330</v>
      </c>
      <c r="B55" s="12" t="s">
        <v>353</v>
      </c>
      <c r="C55" t="s">
        <v>183</v>
      </c>
      <c r="D55" t="s">
        <v>255</v>
      </c>
      <c r="E55" s="4">
        <v>3</v>
      </c>
      <c r="F55" s="4">
        <v>1</v>
      </c>
    </row>
    <row r="56" spans="1:6" x14ac:dyDescent="0.25">
      <c r="A56" t="s">
        <v>331</v>
      </c>
      <c r="B56" s="12" t="s">
        <v>353</v>
      </c>
      <c r="C56" t="s">
        <v>255</v>
      </c>
      <c r="D56" t="s">
        <v>239</v>
      </c>
      <c r="E56" s="12">
        <v>1</v>
      </c>
      <c r="F56" s="4">
        <v>0</v>
      </c>
    </row>
    <row r="57" spans="1:6" x14ac:dyDescent="0.25">
      <c r="A57" s="18" t="s">
        <v>332</v>
      </c>
      <c r="B57" s="19" t="s">
        <v>353</v>
      </c>
      <c r="C57" s="18" t="s">
        <v>61</v>
      </c>
      <c r="D57" s="18" t="s">
        <v>183</v>
      </c>
      <c r="E57" s="20">
        <v>3</v>
      </c>
      <c r="F57" s="20">
        <v>1</v>
      </c>
    </row>
    <row r="58" spans="1:6" x14ac:dyDescent="0.25">
      <c r="A58" t="s">
        <v>328</v>
      </c>
      <c r="B58" s="12" t="s">
        <v>352</v>
      </c>
      <c r="C58" t="s">
        <v>61</v>
      </c>
      <c r="D58" t="s">
        <v>271</v>
      </c>
      <c r="E58" s="4">
        <v>3</v>
      </c>
      <c r="F58" s="4">
        <v>0</v>
      </c>
    </row>
    <row r="59" spans="1:6" x14ac:dyDescent="0.25">
      <c r="A59" t="s">
        <v>328</v>
      </c>
      <c r="B59" s="12" t="s">
        <v>352</v>
      </c>
      <c r="C59" t="s">
        <v>158</v>
      </c>
      <c r="D59" t="s">
        <v>13</v>
      </c>
      <c r="E59" s="4">
        <v>3</v>
      </c>
      <c r="F59" s="4">
        <v>1</v>
      </c>
    </row>
    <row r="60" spans="1:6" x14ac:dyDescent="0.25">
      <c r="A60" t="s">
        <v>328</v>
      </c>
      <c r="B60" s="12" t="s">
        <v>352</v>
      </c>
      <c r="C60" t="s">
        <v>183</v>
      </c>
      <c r="D60" s="5" t="s">
        <v>48</v>
      </c>
      <c r="E60" s="4">
        <v>3</v>
      </c>
      <c r="F60" s="4">
        <v>0</v>
      </c>
    </row>
    <row r="61" spans="1:6" x14ac:dyDescent="0.25">
      <c r="A61" t="s">
        <v>328</v>
      </c>
      <c r="B61" s="12" t="s">
        <v>352</v>
      </c>
      <c r="C61" t="s">
        <v>239</v>
      </c>
      <c r="D61" t="s">
        <v>255</v>
      </c>
      <c r="E61" s="4">
        <v>3</v>
      </c>
      <c r="F61" s="4">
        <v>1</v>
      </c>
    </row>
    <row r="62" spans="1:6" x14ac:dyDescent="0.25">
      <c r="A62" t="s">
        <v>330</v>
      </c>
      <c r="B62" s="12" t="s">
        <v>352</v>
      </c>
      <c r="C62" t="s">
        <v>61</v>
      </c>
      <c r="D62" t="s">
        <v>239</v>
      </c>
      <c r="E62" s="4">
        <v>3</v>
      </c>
      <c r="F62" s="4">
        <v>1</v>
      </c>
    </row>
    <row r="63" spans="1:6" x14ac:dyDescent="0.25">
      <c r="A63" t="s">
        <v>330</v>
      </c>
      <c r="B63" s="12" t="s">
        <v>352</v>
      </c>
      <c r="C63" t="s">
        <v>183</v>
      </c>
      <c r="D63" t="s">
        <v>158</v>
      </c>
      <c r="E63" s="4">
        <v>3</v>
      </c>
      <c r="F63" s="4">
        <v>1</v>
      </c>
    </row>
    <row r="64" spans="1:6" x14ac:dyDescent="0.25">
      <c r="A64" t="s">
        <v>331</v>
      </c>
      <c r="B64" s="12" t="s">
        <v>352</v>
      </c>
      <c r="C64" t="s">
        <v>158</v>
      </c>
      <c r="D64" t="s">
        <v>239</v>
      </c>
      <c r="E64" s="12">
        <v>1</v>
      </c>
      <c r="F64" s="4">
        <v>0</v>
      </c>
    </row>
    <row r="65" spans="1:6" x14ac:dyDescent="0.25">
      <c r="A65" s="18" t="s">
        <v>332</v>
      </c>
      <c r="B65" s="19" t="s">
        <v>352</v>
      </c>
      <c r="C65" s="18" t="s">
        <v>61</v>
      </c>
      <c r="D65" s="18" t="s">
        <v>183</v>
      </c>
      <c r="E65" s="20">
        <v>3</v>
      </c>
      <c r="F65" s="20">
        <v>1</v>
      </c>
    </row>
    <row r="66" spans="1:6" x14ac:dyDescent="0.25">
      <c r="A66" t="s">
        <v>328</v>
      </c>
      <c r="B66" s="12" t="s">
        <v>351</v>
      </c>
      <c r="C66" t="s">
        <v>61</v>
      </c>
      <c r="D66" s="5" t="s">
        <v>212</v>
      </c>
      <c r="E66" s="4">
        <v>3</v>
      </c>
      <c r="F66" s="4">
        <v>0</v>
      </c>
    </row>
    <row r="67" spans="1:6" x14ac:dyDescent="0.25">
      <c r="A67" t="s">
        <v>328</v>
      </c>
      <c r="B67" s="12" t="s">
        <v>351</v>
      </c>
      <c r="C67" s="5" t="s">
        <v>158</v>
      </c>
      <c r="D67" s="5" t="s">
        <v>13</v>
      </c>
      <c r="E67" s="4">
        <v>3</v>
      </c>
      <c r="F67" s="4">
        <v>0</v>
      </c>
    </row>
    <row r="68" spans="1:6" x14ac:dyDescent="0.25">
      <c r="A68" t="s">
        <v>328</v>
      </c>
      <c r="B68" s="12" t="s">
        <v>351</v>
      </c>
      <c r="C68" s="5" t="s">
        <v>183</v>
      </c>
      <c r="D68" s="5" t="s">
        <v>239</v>
      </c>
      <c r="E68" s="4">
        <v>3</v>
      </c>
      <c r="F68" s="4">
        <v>1</v>
      </c>
    </row>
    <row r="69" spans="1:6" x14ac:dyDescent="0.25">
      <c r="A69" t="s">
        <v>328</v>
      </c>
      <c r="B69" s="12" t="s">
        <v>351</v>
      </c>
      <c r="C69" s="5" t="s">
        <v>255</v>
      </c>
      <c r="D69" s="5" t="s">
        <v>48</v>
      </c>
      <c r="E69" s="4">
        <v>3</v>
      </c>
      <c r="F69" s="4">
        <v>2</v>
      </c>
    </row>
    <row r="70" spans="1:6" x14ac:dyDescent="0.25">
      <c r="A70" t="s">
        <v>330</v>
      </c>
      <c r="B70" s="12" t="s">
        <v>351</v>
      </c>
      <c r="C70" s="5" t="s">
        <v>61</v>
      </c>
      <c r="D70" s="5" t="s">
        <v>255</v>
      </c>
      <c r="E70" s="4">
        <v>3</v>
      </c>
      <c r="F70" s="4">
        <v>1</v>
      </c>
    </row>
    <row r="71" spans="1:6" x14ac:dyDescent="0.25">
      <c r="A71" t="s">
        <v>330</v>
      </c>
      <c r="B71" s="12" t="s">
        <v>351</v>
      </c>
      <c r="C71" s="5" t="s">
        <v>158</v>
      </c>
      <c r="D71" s="5" t="s">
        <v>183</v>
      </c>
      <c r="E71" s="4">
        <v>3</v>
      </c>
      <c r="F71" s="4">
        <v>0</v>
      </c>
    </row>
    <row r="72" spans="1:6" x14ac:dyDescent="0.25">
      <c r="A72" t="s">
        <v>331</v>
      </c>
      <c r="B72" s="12" t="s">
        <v>351</v>
      </c>
      <c r="C72" s="5" t="s">
        <v>183</v>
      </c>
      <c r="D72" s="5" t="s">
        <v>255</v>
      </c>
      <c r="E72" s="12">
        <v>1</v>
      </c>
      <c r="F72" s="4">
        <v>0</v>
      </c>
    </row>
    <row r="73" spans="1:6" x14ac:dyDescent="0.25">
      <c r="A73" s="18" t="s">
        <v>332</v>
      </c>
      <c r="B73" s="19" t="s">
        <v>351</v>
      </c>
      <c r="C73" s="21" t="s">
        <v>61</v>
      </c>
      <c r="D73" s="21" t="s">
        <v>158</v>
      </c>
      <c r="E73" s="20">
        <v>3</v>
      </c>
      <c r="F73" s="20">
        <v>2</v>
      </c>
    </row>
    <row r="74" spans="1:6" x14ac:dyDescent="0.25">
      <c r="A74" t="s">
        <v>328</v>
      </c>
      <c r="B74" s="12" t="s">
        <v>350</v>
      </c>
      <c r="C74" t="s">
        <v>158</v>
      </c>
      <c r="D74" t="s">
        <v>224</v>
      </c>
      <c r="E74" s="4">
        <v>3</v>
      </c>
      <c r="F74" s="4">
        <v>0</v>
      </c>
    </row>
    <row r="75" spans="1:6" x14ac:dyDescent="0.25">
      <c r="A75" t="s">
        <v>328</v>
      </c>
      <c r="B75" s="12" t="s">
        <v>350</v>
      </c>
      <c r="C75" s="5" t="s">
        <v>61</v>
      </c>
      <c r="D75" s="5" t="s">
        <v>13</v>
      </c>
      <c r="E75" s="4">
        <v>3</v>
      </c>
      <c r="F75" s="4">
        <v>0</v>
      </c>
    </row>
    <row r="76" spans="1:6" x14ac:dyDescent="0.25">
      <c r="A76" t="s">
        <v>328</v>
      </c>
      <c r="B76" s="12" t="s">
        <v>350</v>
      </c>
      <c r="C76" s="5" t="s">
        <v>183</v>
      </c>
      <c r="D76" s="5" t="s">
        <v>212</v>
      </c>
      <c r="E76" s="4">
        <v>3</v>
      </c>
      <c r="F76" s="4">
        <v>1</v>
      </c>
    </row>
    <row r="77" spans="1:6" x14ac:dyDescent="0.25">
      <c r="A77" t="s">
        <v>328</v>
      </c>
      <c r="B77" s="12" t="s">
        <v>350</v>
      </c>
      <c r="C77" t="s">
        <v>239</v>
      </c>
      <c r="D77" t="s">
        <v>255</v>
      </c>
      <c r="E77" s="4">
        <v>3</v>
      </c>
      <c r="F77" s="4">
        <v>1</v>
      </c>
    </row>
    <row r="78" spans="1:6" x14ac:dyDescent="0.25">
      <c r="A78" t="s">
        <v>330</v>
      </c>
      <c r="B78" s="12" t="s">
        <v>350</v>
      </c>
      <c r="C78" t="s">
        <v>183</v>
      </c>
      <c r="D78" t="s">
        <v>158</v>
      </c>
      <c r="E78" s="4">
        <v>3</v>
      </c>
      <c r="F78" s="4">
        <v>1</v>
      </c>
    </row>
    <row r="79" spans="1:6" x14ac:dyDescent="0.25">
      <c r="A79" t="s">
        <v>330</v>
      </c>
      <c r="B79" s="12" t="s">
        <v>350</v>
      </c>
      <c r="C79" t="s">
        <v>61</v>
      </c>
      <c r="D79" t="s">
        <v>239</v>
      </c>
      <c r="E79" s="4">
        <v>3</v>
      </c>
      <c r="F79" s="4">
        <v>0</v>
      </c>
    </row>
    <row r="80" spans="1:6" x14ac:dyDescent="0.25">
      <c r="A80" t="s">
        <v>331</v>
      </c>
      <c r="B80" s="12" t="s">
        <v>350</v>
      </c>
      <c r="C80" t="s">
        <v>158</v>
      </c>
      <c r="D80" t="s">
        <v>239</v>
      </c>
      <c r="E80" s="12">
        <v>1</v>
      </c>
      <c r="F80" s="4">
        <v>0</v>
      </c>
    </row>
    <row r="81" spans="1:6" x14ac:dyDescent="0.25">
      <c r="A81" s="18" t="s">
        <v>332</v>
      </c>
      <c r="B81" s="19" t="s">
        <v>350</v>
      </c>
      <c r="C81" s="18" t="s">
        <v>61</v>
      </c>
      <c r="D81" s="18" t="s">
        <v>183</v>
      </c>
      <c r="E81" s="20">
        <v>3</v>
      </c>
      <c r="F81" s="20">
        <v>0</v>
      </c>
    </row>
    <row r="82" spans="1:6" x14ac:dyDescent="0.25">
      <c r="A82" t="s">
        <v>328</v>
      </c>
      <c r="B82" s="12" t="s">
        <v>349</v>
      </c>
      <c r="C82" s="5" t="s">
        <v>61</v>
      </c>
      <c r="D82" s="5" t="s">
        <v>175</v>
      </c>
      <c r="E82" s="4">
        <v>3</v>
      </c>
      <c r="F82" s="4">
        <v>0</v>
      </c>
    </row>
    <row r="83" spans="1:6" x14ac:dyDescent="0.25">
      <c r="A83" t="s">
        <v>328</v>
      </c>
      <c r="B83" s="12" t="s">
        <v>349</v>
      </c>
      <c r="C83" s="5" t="s">
        <v>13</v>
      </c>
      <c r="D83" s="5" t="s">
        <v>238</v>
      </c>
      <c r="E83" s="4">
        <v>3</v>
      </c>
      <c r="F83" s="4">
        <v>0</v>
      </c>
    </row>
    <row r="84" spans="1:6" x14ac:dyDescent="0.25">
      <c r="A84" t="s">
        <v>328</v>
      </c>
      <c r="B84" s="12" t="s">
        <v>349</v>
      </c>
      <c r="C84" t="s">
        <v>158</v>
      </c>
      <c r="D84" t="s">
        <v>224</v>
      </c>
      <c r="E84" s="4">
        <v>3</v>
      </c>
      <c r="F84" s="4">
        <v>0</v>
      </c>
    </row>
    <row r="85" spans="1:6" x14ac:dyDescent="0.25">
      <c r="A85" t="s">
        <v>328</v>
      </c>
      <c r="B85" s="12" t="s">
        <v>349</v>
      </c>
      <c r="C85" t="s">
        <v>212</v>
      </c>
      <c r="D85" t="s">
        <v>239</v>
      </c>
      <c r="E85" s="4">
        <v>3</v>
      </c>
      <c r="F85" s="4">
        <v>0</v>
      </c>
    </row>
    <row r="86" spans="1:6" x14ac:dyDescent="0.25">
      <c r="A86" t="s">
        <v>330</v>
      </c>
      <c r="B86" s="12" t="s">
        <v>349</v>
      </c>
      <c r="C86" t="s">
        <v>61</v>
      </c>
      <c r="D86" t="s">
        <v>212</v>
      </c>
      <c r="E86" s="4">
        <v>3</v>
      </c>
      <c r="F86" s="4">
        <v>0</v>
      </c>
    </row>
    <row r="87" spans="1:6" x14ac:dyDescent="0.25">
      <c r="A87" t="s">
        <v>330</v>
      </c>
      <c r="B87" s="12" t="s">
        <v>349</v>
      </c>
      <c r="C87" s="5" t="s">
        <v>13</v>
      </c>
      <c r="D87" t="s">
        <v>158</v>
      </c>
      <c r="E87" s="4">
        <v>3</v>
      </c>
      <c r="F87" s="4">
        <v>0</v>
      </c>
    </row>
    <row r="88" spans="1:6" x14ac:dyDescent="0.25">
      <c r="A88" t="s">
        <v>331</v>
      </c>
      <c r="B88" s="12" t="s">
        <v>349</v>
      </c>
      <c r="C88" t="s">
        <v>158</v>
      </c>
      <c r="D88" t="s">
        <v>212</v>
      </c>
      <c r="E88" s="12">
        <v>1</v>
      </c>
      <c r="F88" s="4">
        <v>0</v>
      </c>
    </row>
    <row r="89" spans="1:6" x14ac:dyDescent="0.25">
      <c r="A89" s="18" t="s">
        <v>332</v>
      </c>
      <c r="B89" s="19" t="s">
        <v>349</v>
      </c>
      <c r="C89" s="18" t="s">
        <v>61</v>
      </c>
      <c r="D89" s="21" t="s">
        <v>13</v>
      </c>
      <c r="E89" s="20">
        <v>3</v>
      </c>
      <c r="F89" s="20">
        <v>0</v>
      </c>
    </row>
    <row r="90" spans="1:6" x14ac:dyDescent="0.25">
      <c r="A90" t="s">
        <v>328</v>
      </c>
      <c r="B90" s="12" t="s">
        <v>348</v>
      </c>
      <c r="C90" t="s">
        <v>61</v>
      </c>
      <c r="D90" s="5" t="s">
        <v>224</v>
      </c>
      <c r="E90" s="4">
        <v>3</v>
      </c>
      <c r="F90" s="4">
        <v>0</v>
      </c>
    </row>
    <row r="91" spans="1:6" x14ac:dyDescent="0.25">
      <c r="A91" t="s">
        <v>328</v>
      </c>
      <c r="B91" s="12" t="s">
        <v>348</v>
      </c>
      <c r="C91" t="s">
        <v>212</v>
      </c>
      <c r="D91" s="5" t="s">
        <v>13</v>
      </c>
      <c r="E91" s="4">
        <v>3</v>
      </c>
      <c r="F91" s="4">
        <v>1</v>
      </c>
    </row>
    <row r="92" spans="1:6" x14ac:dyDescent="0.25">
      <c r="A92" t="s">
        <v>328</v>
      </c>
      <c r="B92" s="12" t="s">
        <v>348</v>
      </c>
      <c r="C92" t="s">
        <v>9</v>
      </c>
      <c r="D92" t="s">
        <v>183</v>
      </c>
      <c r="E92" s="4">
        <v>3</v>
      </c>
      <c r="F92" s="4">
        <v>1</v>
      </c>
    </row>
    <row r="93" spans="1:6" x14ac:dyDescent="0.25">
      <c r="A93" t="s">
        <v>328</v>
      </c>
      <c r="B93" s="12" t="s">
        <v>348</v>
      </c>
      <c r="C93" s="5" t="s">
        <v>158</v>
      </c>
      <c r="D93" t="s">
        <v>48</v>
      </c>
      <c r="E93" s="4">
        <v>3</v>
      </c>
      <c r="F93" s="4">
        <v>2</v>
      </c>
    </row>
    <row r="94" spans="1:6" x14ac:dyDescent="0.25">
      <c r="A94" t="s">
        <v>330</v>
      </c>
      <c r="B94" s="12" t="s">
        <v>348</v>
      </c>
      <c r="C94" t="s">
        <v>61</v>
      </c>
      <c r="D94" t="s">
        <v>9</v>
      </c>
      <c r="E94" s="4">
        <v>3</v>
      </c>
      <c r="F94" s="4">
        <v>0</v>
      </c>
    </row>
    <row r="95" spans="1:6" x14ac:dyDescent="0.25">
      <c r="A95" t="s">
        <v>330</v>
      </c>
      <c r="B95" s="12" t="s">
        <v>348</v>
      </c>
      <c r="C95" t="s">
        <v>212</v>
      </c>
      <c r="D95" s="5" t="s">
        <v>158</v>
      </c>
      <c r="E95" s="4">
        <v>3</v>
      </c>
      <c r="F95" s="4">
        <v>2</v>
      </c>
    </row>
    <row r="96" spans="1:6" x14ac:dyDescent="0.25">
      <c r="A96" t="s">
        <v>331</v>
      </c>
      <c r="B96" s="12" t="s">
        <v>348</v>
      </c>
      <c r="C96" t="s">
        <v>158</v>
      </c>
      <c r="D96" t="s">
        <v>9</v>
      </c>
      <c r="E96" s="12">
        <v>1</v>
      </c>
      <c r="F96" s="4">
        <v>0</v>
      </c>
    </row>
    <row r="97" spans="1:6" x14ac:dyDescent="0.25">
      <c r="A97" s="18" t="s">
        <v>332</v>
      </c>
      <c r="B97" s="19" t="s">
        <v>348</v>
      </c>
      <c r="C97" s="18" t="s">
        <v>61</v>
      </c>
      <c r="D97" s="18" t="s">
        <v>212</v>
      </c>
      <c r="E97" s="20">
        <v>3</v>
      </c>
      <c r="F97" s="20">
        <v>2</v>
      </c>
    </row>
    <row r="98" spans="1:6" x14ac:dyDescent="0.25">
      <c r="A98" t="s">
        <v>328</v>
      </c>
      <c r="B98" s="12" t="s">
        <v>347</v>
      </c>
      <c r="C98" t="s">
        <v>158</v>
      </c>
      <c r="D98" t="s">
        <v>9</v>
      </c>
      <c r="E98" s="4">
        <v>3</v>
      </c>
      <c r="F98" s="4">
        <v>0</v>
      </c>
    </row>
    <row r="99" spans="1:6" x14ac:dyDescent="0.25">
      <c r="A99" t="s">
        <v>328</v>
      </c>
      <c r="B99" s="12" t="s">
        <v>347</v>
      </c>
      <c r="C99" s="5" t="s">
        <v>196</v>
      </c>
      <c r="D99" t="s">
        <v>183</v>
      </c>
      <c r="E99" s="4">
        <v>3</v>
      </c>
      <c r="F99" s="4">
        <v>1</v>
      </c>
    </row>
    <row r="100" spans="1:6" x14ac:dyDescent="0.25">
      <c r="A100" t="s">
        <v>328</v>
      </c>
      <c r="B100" s="12" t="s">
        <v>347</v>
      </c>
      <c r="C100" t="s">
        <v>48</v>
      </c>
      <c r="D100" s="5" t="s">
        <v>239</v>
      </c>
      <c r="E100" s="4">
        <v>3</v>
      </c>
      <c r="F100" s="4">
        <v>0</v>
      </c>
    </row>
    <row r="101" spans="1:6" x14ac:dyDescent="0.25">
      <c r="A101" t="s">
        <v>328</v>
      </c>
      <c r="B101" s="12" t="s">
        <v>347</v>
      </c>
      <c r="C101" t="s">
        <v>212</v>
      </c>
      <c r="D101" t="s">
        <v>61</v>
      </c>
      <c r="E101" s="4">
        <v>3</v>
      </c>
      <c r="F101" s="4">
        <v>1</v>
      </c>
    </row>
    <row r="102" spans="1:6" x14ac:dyDescent="0.25">
      <c r="A102" t="s">
        <v>330</v>
      </c>
      <c r="B102" s="12" t="s">
        <v>347</v>
      </c>
      <c r="C102" t="s">
        <v>158</v>
      </c>
      <c r="D102" t="s">
        <v>212</v>
      </c>
      <c r="E102" s="4">
        <v>3</v>
      </c>
      <c r="F102" s="4">
        <v>1</v>
      </c>
    </row>
    <row r="103" spans="1:6" x14ac:dyDescent="0.25">
      <c r="A103" t="s">
        <v>330</v>
      </c>
      <c r="B103" s="12" t="s">
        <v>347</v>
      </c>
      <c r="C103" t="s">
        <v>48</v>
      </c>
      <c r="D103" s="5" t="s">
        <v>196</v>
      </c>
      <c r="E103" s="4">
        <v>3</v>
      </c>
      <c r="F103" s="4">
        <v>1</v>
      </c>
    </row>
    <row r="104" spans="1:6" x14ac:dyDescent="0.25">
      <c r="A104" t="s">
        <v>331</v>
      </c>
      <c r="B104" s="12" t="s">
        <v>347</v>
      </c>
      <c r="C104" t="s">
        <v>212</v>
      </c>
      <c r="D104" t="s">
        <v>196</v>
      </c>
      <c r="E104" s="12">
        <v>1</v>
      </c>
      <c r="F104" s="4">
        <v>0</v>
      </c>
    </row>
    <row r="105" spans="1:6" x14ac:dyDescent="0.25">
      <c r="A105" s="18" t="s">
        <v>332</v>
      </c>
      <c r="B105" s="19" t="s">
        <v>347</v>
      </c>
      <c r="C105" s="18" t="s">
        <v>48</v>
      </c>
      <c r="D105" s="18" t="s">
        <v>158</v>
      </c>
      <c r="E105" s="20">
        <v>3</v>
      </c>
      <c r="F105" s="20">
        <v>0</v>
      </c>
    </row>
    <row r="106" spans="1:6" x14ac:dyDescent="0.25">
      <c r="A106" t="s">
        <v>328</v>
      </c>
      <c r="B106" s="12" t="s">
        <v>346</v>
      </c>
      <c r="C106" t="s">
        <v>48</v>
      </c>
      <c r="D106" s="5" t="s">
        <v>196</v>
      </c>
      <c r="E106" s="4">
        <v>3</v>
      </c>
      <c r="F106" s="4">
        <v>0</v>
      </c>
    </row>
    <row r="107" spans="1:6" x14ac:dyDescent="0.25">
      <c r="A107" t="s">
        <v>328</v>
      </c>
      <c r="B107" s="12" t="s">
        <v>346</v>
      </c>
      <c r="C107" s="5" t="s">
        <v>61</v>
      </c>
      <c r="D107" s="5" t="s">
        <v>13</v>
      </c>
      <c r="E107" s="4">
        <v>3</v>
      </c>
      <c r="F107" s="4">
        <v>1</v>
      </c>
    </row>
    <row r="108" spans="1:6" x14ac:dyDescent="0.25">
      <c r="A108" t="s">
        <v>328</v>
      </c>
      <c r="B108" s="12" t="s">
        <v>346</v>
      </c>
      <c r="C108" t="s">
        <v>9</v>
      </c>
      <c r="D108" s="5" t="s">
        <v>183</v>
      </c>
      <c r="E108" s="4">
        <v>3</v>
      </c>
      <c r="F108" s="4">
        <v>2</v>
      </c>
    </row>
    <row r="109" spans="1:6" x14ac:dyDescent="0.25">
      <c r="A109" t="s">
        <v>328</v>
      </c>
      <c r="B109" s="12" t="s">
        <v>346</v>
      </c>
      <c r="C109" s="5" t="s">
        <v>158</v>
      </c>
      <c r="D109" t="s">
        <v>239</v>
      </c>
      <c r="E109" s="4">
        <v>3</v>
      </c>
      <c r="F109" s="4">
        <v>0</v>
      </c>
    </row>
    <row r="110" spans="1:6" x14ac:dyDescent="0.25">
      <c r="A110" t="s">
        <v>330</v>
      </c>
      <c r="B110" s="12" t="s">
        <v>346</v>
      </c>
      <c r="C110" t="s">
        <v>48</v>
      </c>
      <c r="D110" s="5" t="s">
        <v>158</v>
      </c>
      <c r="E110" s="4">
        <v>3</v>
      </c>
      <c r="F110" s="4">
        <v>2</v>
      </c>
    </row>
    <row r="111" spans="1:6" x14ac:dyDescent="0.25">
      <c r="A111" t="s">
        <v>330</v>
      </c>
      <c r="B111" s="12" t="s">
        <v>346</v>
      </c>
      <c r="C111" s="5" t="s">
        <v>9</v>
      </c>
      <c r="D111" s="5" t="s">
        <v>61</v>
      </c>
      <c r="E111" s="4">
        <v>3</v>
      </c>
      <c r="F111" s="4">
        <v>1</v>
      </c>
    </row>
    <row r="112" spans="1:6" x14ac:dyDescent="0.25">
      <c r="A112" t="s">
        <v>331</v>
      </c>
      <c r="B112" s="12" t="s">
        <v>346</v>
      </c>
      <c r="C112" t="s">
        <v>48</v>
      </c>
      <c r="D112" s="5" t="s">
        <v>9</v>
      </c>
      <c r="E112" s="12">
        <v>1</v>
      </c>
      <c r="F112" s="4">
        <v>0</v>
      </c>
    </row>
    <row r="113" spans="1:6" x14ac:dyDescent="0.25">
      <c r="A113" s="18" t="s">
        <v>332</v>
      </c>
      <c r="B113" s="19" t="s">
        <v>346</v>
      </c>
      <c r="C113" s="21" t="s">
        <v>158</v>
      </c>
      <c r="D113" s="21" t="s">
        <v>61</v>
      </c>
      <c r="E113" s="20">
        <v>3</v>
      </c>
      <c r="F113" s="20">
        <v>1</v>
      </c>
    </row>
    <row r="114" spans="1:6" x14ac:dyDescent="0.25">
      <c r="A114" t="s">
        <v>328</v>
      </c>
      <c r="B114" s="12" t="s">
        <v>345</v>
      </c>
      <c r="C114" t="s">
        <v>239</v>
      </c>
      <c r="D114" s="5" t="s">
        <v>13</v>
      </c>
      <c r="E114" s="4">
        <v>3</v>
      </c>
      <c r="F114" s="4">
        <v>0</v>
      </c>
    </row>
    <row r="115" spans="1:6" x14ac:dyDescent="0.25">
      <c r="A115" t="s">
        <v>328</v>
      </c>
      <c r="B115" s="12" t="s">
        <v>345</v>
      </c>
      <c r="C115" t="s">
        <v>48</v>
      </c>
      <c r="D115" s="5" t="s">
        <v>183</v>
      </c>
      <c r="E115" s="4">
        <v>3</v>
      </c>
      <c r="F115" s="4">
        <v>0</v>
      </c>
    </row>
    <row r="116" spans="1:6" x14ac:dyDescent="0.25">
      <c r="A116" t="s">
        <v>328</v>
      </c>
      <c r="B116" s="12" t="s">
        <v>345</v>
      </c>
      <c r="C116" s="5" t="s">
        <v>158</v>
      </c>
      <c r="D116" t="s">
        <v>9</v>
      </c>
      <c r="E116" s="4">
        <v>3</v>
      </c>
      <c r="F116" s="4">
        <v>2</v>
      </c>
    </row>
    <row r="117" spans="1:6" x14ac:dyDescent="0.25">
      <c r="A117" t="s">
        <v>328</v>
      </c>
      <c r="B117" s="12" t="s">
        <v>345</v>
      </c>
      <c r="C117" s="5" t="s">
        <v>128</v>
      </c>
      <c r="D117" s="5" t="s">
        <v>61</v>
      </c>
      <c r="E117" s="4">
        <v>3</v>
      </c>
      <c r="F117" s="4">
        <v>2</v>
      </c>
    </row>
    <row r="118" spans="1:6" x14ac:dyDescent="0.25">
      <c r="A118" t="s">
        <v>330</v>
      </c>
      <c r="B118" s="12" t="s">
        <v>345</v>
      </c>
      <c r="C118" t="s">
        <v>48</v>
      </c>
      <c r="D118" s="5" t="s">
        <v>158</v>
      </c>
      <c r="E118" s="4">
        <v>3</v>
      </c>
      <c r="F118" s="4">
        <v>1</v>
      </c>
    </row>
    <row r="119" spans="1:6" x14ac:dyDescent="0.25">
      <c r="A119" t="s">
        <v>330</v>
      </c>
      <c r="B119" s="12" t="s">
        <v>345</v>
      </c>
      <c r="C119" t="s">
        <v>239</v>
      </c>
      <c r="D119" s="5" t="s">
        <v>128</v>
      </c>
      <c r="E119" s="4">
        <v>3</v>
      </c>
      <c r="F119" s="4">
        <v>0</v>
      </c>
    </row>
    <row r="120" spans="1:6" x14ac:dyDescent="0.25">
      <c r="A120" t="s">
        <v>331</v>
      </c>
      <c r="B120" s="12" t="s">
        <v>345</v>
      </c>
      <c r="C120" t="s">
        <v>158</v>
      </c>
      <c r="D120" s="5" t="s">
        <v>128</v>
      </c>
      <c r="E120" s="12">
        <v>1</v>
      </c>
      <c r="F120" s="4">
        <v>0</v>
      </c>
    </row>
    <row r="121" spans="1:6" x14ac:dyDescent="0.25">
      <c r="A121" s="18" t="s">
        <v>332</v>
      </c>
      <c r="B121" s="19" t="s">
        <v>345</v>
      </c>
      <c r="C121" s="18" t="s">
        <v>239</v>
      </c>
      <c r="D121" s="18" t="s">
        <v>48</v>
      </c>
      <c r="E121" s="20">
        <v>3</v>
      </c>
      <c r="F121" s="20">
        <v>1</v>
      </c>
    </row>
    <row r="122" spans="1:6" x14ac:dyDescent="0.25">
      <c r="A122" t="s">
        <v>328</v>
      </c>
      <c r="B122" s="12" t="s">
        <v>344</v>
      </c>
      <c r="C122" t="s">
        <v>48</v>
      </c>
      <c r="D122" t="s">
        <v>175</v>
      </c>
      <c r="E122" s="4">
        <v>3</v>
      </c>
      <c r="F122" s="4">
        <v>0</v>
      </c>
    </row>
    <row r="123" spans="1:6" x14ac:dyDescent="0.25">
      <c r="A123" t="s">
        <v>328</v>
      </c>
      <c r="B123" s="12" t="s">
        <v>344</v>
      </c>
      <c r="C123" t="s">
        <v>9</v>
      </c>
      <c r="D123" s="5" t="s">
        <v>158</v>
      </c>
      <c r="E123" s="4">
        <v>3</v>
      </c>
      <c r="F123" s="4">
        <v>2</v>
      </c>
    </row>
    <row r="124" spans="1:6" x14ac:dyDescent="0.25">
      <c r="A124" t="s">
        <v>328</v>
      </c>
      <c r="B124" s="12" t="s">
        <v>344</v>
      </c>
      <c r="C124" s="5" t="s">
        <v>27</v>
      </c>
      <c r="D124" s="5" t="s">
        <v>14</v>
      </c>
      <c r="E124" s="4">
        <v>3</v>
      </c>
      <c r="F124" s="4">
        <v>0</v>
      </c>
    </row>
    <row r="125" spans="1:6" x14ac:dyDescent="0.25">
      <c r="A125" t="s">
        <v>328</v>
      </c>
      <c r="B125" s="12" t="s">
        <v>344</v>
      </c>
      <c r="C125" s="5" t="s">
        <v>61</v>
      </c>
      <c r="D125" t="s">
        <v>128</v>
      </c>
      <c r="E125" s="4">
        <v>3</v>
      </c>
      <c r="F125" s="4">
        <v>0</v>
      </c>
    </row>
    <row r="126" spans="1:6" x14ac:dyDescent="0.25">
      <c r="A126" t="s">
        <v>330</v>
      </c>
      <c r="B126" s="12" t="s">
        <v>344</v>
      </c>
      <c r="C126" t="s">
        <v>48</v>
      </c>
      <c r="D126" t="s">
        <v>9</v>
      </c>
      <c r="E126" s="4">
        <v>3</v>
      </c>
      <c r="F126" s="4">
        <v>2</v>
      </c>
    </row>
    <row r="127" spans="1:6" x14ac:dyDescent="0.25">
      <c r="A127" t="s">
        <v>330</v>
      </c>
      <c r="B127" s="12" t="s">
        <v>344</v>
      </c>
      <c r="C127" t="s">
        <v>27</v>
      </c>
      <c r="D127" s="5" t="s">
        <v>61</v>
      </c>
      <c r="E127" s="4">
        <v>3</v>
      </c>
      <c r="F127" s="4">
        <v>1</v>
      </c>
    </row>
    <row r="128" spans="1:6" x14ac:dyDescent="0.25">
      <c r="A128" t="s">
        <v>331</v>
      </c>
      <c r="B128" s="12" t="s">
        <v>344</v>
      </c>
      <c r="C128" t="s">
        <v>61</v>
      </c>
      <c r="D128" s="5" t="s">
        <v>9</v>
      </c>
      <c r="E128" s="12">
        <v>1</v>
      </c>
      <c r="F128" s="4">
        <v>0</v>
      </c>
    </row>
    <row r="129" spans="1:6" x14ac:dyDescent="0.25">
      <c r="A129" s="18" t="s">
        <v>332</v>
      </c>
      <c r="B129" s="19" t="s">
        <v>344</v>
      </c>
      <c r="C129" s="18" t="s">
        <v>27</v>
      </c>
      <c r="D129" s="18" t="s">
        <v>48</v>
      </c>
      <c r="E129" s="20">
        <v>3</v>
      </c>
      <c r="F129" s="20">
        <v>1</v>
      </c>
    </row>
    <row r="130" spans="1:6" x14ac:dyDescent="0.25">
      <c r="A130" t="s">
        <v>328</v>
      </c>
      <c r="B130" s="12" t="s">
        <v>343</v>
      </c>
      <c r="C130" t="s">
        <v>48</v>
      </c>
      <c r="D130" t="s">
        <v>158</v>
      </c>
      <c r="E130" s="4">
        <v>3</v>
      </c>
      <c r="F130" s="4">
        <v>0</v>
      </c>
    </row>
    <row r="131" spans="1:6" x14ac:dyDescent="0.25">
      <c r="A131" t="s">
        <v>328</v>
      </c>
      <c r="B131" s="12" t="s">
        <v>343</v>
      </c>
      <c r="C131" s="5" t="s">
        <v>128</v>
      </c>
      <c r="D131" s="5" t="s">
        <v>9</v>
      </c>
      <c r="E131" s="4">
        <v>3</v>
      </c>
      <c r="F131" s="4">
        <v>2</v>
      </c>
    </row>
    <row r="132" spans="1:6" x14ac:dyDescent="0.25">
      <c r="A132" t="s">
        <v>328</v>
      </c>
      <c r="B132" s="12" t="s">
        <v>343</v>
      </c>
      <c r="C132" s="5" t="s">
        <v>27</v>
      </c>
      <c r="D132" s="5" t="s">
        <v>14</v>
      </c>
      <c r="E132" s="4">
        <v>3</v>
      </c>
      <c r="F132" s="4">
        <v>0</v>
      </c>
    </row>
    <row r="133" spans="1:6" x14ac:dyDescent="0.25">
      <c r="A133" t="s">
        <v>328</v>
      </c>
      <c r="B133" s="12" t="s">
        <v>343</v>
      </c>
      <c r="C133" s="5" t="s">
        <v>61</v>
      </c>
      <c r="D133" t="s">
        <v>129</v>
      </c>
      <c r="E133" s="4">
        <v>3</v>
      </c>
      <c r="F133" s="4">
        <v>0</v>
      </c>
    </row>
    <row r="134" spans="1:6" x14ac:dyDescent="0.25">
      <c r="A134" t="s">
        <v>330</v>
      </c>
      <c r="B134" s="12" t="s">
        <v>343</v>
      </c>
      <c r="C134" s="5" t="s">
        <v>128</v>
      </c>
      <c r="D134" t="s">
        <v>48</v>
      </c>
      <c r="E134" s="4">
        <v>3</v>
      </c>
      <c r="F134" s="4">
        <v>1</v>
      </c>
    </row>
    <row r="135" spans="1:6" x14ac:dyDescent="0.25">
      <c r="A135" t="s">
        <v>330</v>
      </c>
      <c r="B135" s="12" t="s">
        <v>343</v>
      </c>
      <c r="C135" s="5" t="s">
        <v>61</v>
      </c>
      <c r="D135" s="5" t="s">
        <v>27</v>
      </c>
      <c r="E135" s="4">
        <v>3</v>
      </c>
      <c r="F135" s="4">
        <v>2</v>
      </c>
    </row>
    <row r="136" spans="1:6" x14ac:dyDescent="0.25">
      <c r="A136" t="s">
        <v>331</v>
      </c>
      <c r="B136" s="12" t="s">
        <v>343</v>
      </c>
      <c r="C136" s="5" t="s">
        <v>48</v>
      </c>
      <c r="D136" s="5" t="s">
        <v>27</v>
      </c>
      <c r="E136" s="12">
        <v>1</v>
      </c>
      <c r="F136" s="4">
        <v>0</v>
      </c>
    </row>
    <row r="137" spans="1:6" x14ac:dyDescent="0.25">
      <c r="A137" s="18" t="s">
        <v>332</v>
      </c>
      <c r="B137" s="19" t="s">
        <v>343</v>
      </c>
      <c r="C137" s="21" t="s">
        <v>61</v>
      </c>
      <c r="D137" s="21" t="s">
        <v>128</v>
      </c>
      <c r="E137" s="20">
        <v>3</v>
      </c>
      <c r="F137" s="20">
        <v>0</v>
      </c>
    </row>
    <row r="138" spans="1:6" x14ac:dyDescent="0.25">
      <c r="A138" t="s">
        <v>328</v>
      </c>
      <c r="B138" s="12" t="s">
        <v>342</v>
      </c>
      <c r="C138" t="s">
        <v>10</v>
      </c>
      <c r="D138" t="s">
        <v>129</v>
      </c>
      <c r="E138" s="4">
        <v>3</v>
      </c>
      <c r="F138" s="4">
        <v>2</v>
      </c>
    </row>
    <row r="139" spans="1:6" x14ac:dyDescent="0.25">
      <c r="A139" t="s">
        <v>328</v>
      </c>
      <c r="B139" s="12" t="s">
        <v>342</v>
      </c>
      <c r="C139" t="s">
        <v>61</v>
      </c>
      <c r="D139" t="s">
        <v>14</v>
      </c>
      <c r="E139" s="4">
        <v>3</v>
      </c>
      <c r="F139" s="4">
        <v>2</v>
      </c>
    </row>
    <row r="140" spans="1:6" x14ac:dyDescent="0.25">
      <c r="A140" t="s">
        <v>328</v>
      </c>
      <c r="B140" s="12" t="s">
        <v>342</v>
      </c>
      <c r="C140" s="5" t="s">
        <v>27</v>
      </c>
      <c r="D140" s="5" t="s">
        <v>13</v>
      </c>
      <c r="E140" s="4">
        <v>3</v>
      </c>
      <c r="F140" s="4">
        <v>0</v>
      </c>
    </row>
    <row r="141" spans="1:6" x14ac:dyDescent="0.25">
      <c r="A141" t="s">
        <v>328</v>
      </c>
      <c r="B141" s="12" t="s">
        <v>342</v>
      </c>
      <c r="C141" s="5" t="s">
        <v>9</v>
      </c>
      <c r="D141" t="s">
        <v>48</v>
      </c>
      <c r="E141" s="4">
        <v>3</v>
      </c>
      <c r="F141" s="4">
        <v>1</v>
      </c>
    </row>
    <row r="142" spans="1:6" x14ac:dyDescent="0.25">
      <c r="A142" t="s">
        <v>330</v>
      </c>
      <c r="B142" s="12" t="s">
        <v>342</v>
      </c>
      <c r="C142" t="s">
        <v>27</v>
      </c>
      <c r="D142" t="s">
        <v>61</v>
      </c>
      <c r="E142" s="4">
        <v>3</v>
      </c>
      <c r="F142" s="4">
        <v>1</v>
      </c>
    </row>
    <row r="143" spans="1:6" x14ac:dyDescent="0.25">
      <c r="A143" t="s">
        <v>330</v>
      </c>
      <c r="B143" s="12" t="s">
        <v>342</v>
      </c>
      <c r="C143" t="s">
        <v>10</v>
      </c>
      <c r="D143" s="5" t="s">
        <v>9</v>
      </c>
      <c r="E143" s="4">
        <v>3</v>
      </c>
      <c r="F143" s="4">
        <v>0</v>
      </c>
    </row>
    <row r="144" spans="1:6" x14ac:dyDescent="0.25">
      <c r="A144" t="s">
        <v>331</v>
      </c>
      <c r="B144" s="12" t="s">
        <v>342</v>
      </c>
      <c r="C144" t="s">
        <v>61</v>
      </c>
      <c r="D144" t="s">
        <v>9</v>
      </c>
      <c r="E144" s="12">
        <v>1</v>
      </c>
      <c r="F144" s="4">
        <v>0</v>
      </c>
    </row>
    <row r="145" spans="1:6" x14ac:dyDescent="0.25">
      <c r="A145" s="18" t="s">
        <v>332</v>
      </c>
      <c r="B145" s="19" t="s">
        <v>342</v>
      </c>
      <c r="C145" s="18" t="s">
        <v>10</v>
      </c>
      <c r="D145" s="18" t="s">
        <v>27</v>
      </c>
      <c r="E145" s="20">
        <v>3</v>
      </c>
      <c r="F145" s="20">
        <v>1</v>
      </c>
    </row>
    <row r="146" spans="1:6" x14ac:dyDescent="0.25">
      <c r="A146" t="s">
        <v>328</v>
      </c>
      <c r="B146" s="12" t="s">
        <v>341</v>
      </c>
      <c r="C146" t="s">
        <v>10</v>
      </c>
      <c r="D146" t="s">
        <v>9</v>
      </c>
      <c r="E146" s="4">
        <v>2</v>
      </c>
      <c r="F146" s="4">
        <v>0</v>
      </c>
    </row>
    <row r="147" spans="1:6" x14ac:dyDescent="0.25">
      <c r="A147" t="s">
        <v>328</v>
      </c>
      <c r="B147" s="12" t="s">
        <v>341</v>
      </c>
      <c r="C147" t="s">
        <v>14</v>
      </c>
      <c r="D147" t="s">
        <v>129</v>
      </c>
      <c r="E147" s="4">
        <v>2</v>
      </c>
      <c r="F147" s="4">
        <v>1</v>
      </c>
    </row>
    <row r="148" spans="1:6" x14ac:dyDescent="0.25">
      <c r="A148" t="s">
        <v>328</v>
      </c>
      <c r="B148" s="12" t="s">
        <v>341</v>
      </c>
      <c r="C148" s="5" t="s">
        <v>83</v>
      </c>
      <c r="D148" s="5" t="s">
        <v>48</v>
      </c>
      <c r="E148" s="4">
        <v>2</v>
      </c>
      <c r="F148" s="4">
        <v>0</v>
      </c>
    </row>
    <row r="149" spans="1:6" x14ac:dyDescent="0.25">
      <c r="A149" t="s">
        <v>328</v>
      </c>
      <c r="B149" s="12" t="s">
        <v>341</v>
      </c>
      <c r="C149" t="s">
        <v>61</v>
      </c>
      <c r="D149" t="s">
        <v>128</v>
      </c>
      <c r="E149" s="4">
        <v>2</v>
      </c>
      <c r="F149" s="4">
        <v>0</v>
      </c>
    </row>
    <row r="150" spans="1:6" x14ac:dyDescent="0.25">
      <c r="A150" t="s">
        <v>330</v>
      </c>
      <c r="B150" s="12" t="s">
        <v>341</v>
      </c>
      <c r="C150" t="s">
        <v>61</v>
      </c>
      <c r="D150" s="5" t="s">
        <v>83</v>
      </c>
      <c r="E150" s="4">
        <v>3</v>
      </c>
      <c r="F150" s="4">
        <v>1</v>
      </c>
    </row>
    <row r="151" spans="1:6" x14ac:dyDescent="0.25">
      <c r="A151" t="s">
        <v>330</v>
      </c>
      <c r="B151" s="12" t="s">
        <v>341</v>
      </c>
      <c r="C151" t="s">
        <v>10</v>
      </c>
      <c r="D151" t="s">
        <v>14</v>
      </c>
      <c r="E151" s="4">
        <v>3</v>
      </c>
      <c r="F151" s="4">
        <v>0</v>
      </c>
    </row>
    <row r="152" spans="1:6" x14ac:dyDescent="0.25">
      <c r="A152" t="s">
        <v>331</v>
      </c>
      <c r="B152" s="12" t="s">
        <v>341</v>
      </c>
      <c r="C152" t="s">
        <v>83</v>
      </c>
      <c r="D152" s="5" t="s">
        <v>14</v>
      </c>
      <c r="E152" s="12">
        <v>1</v>
      </c>
      <c r="F152" s="4">
        <v>0</v>
      </c>
    </row>
    <row r="153" spans="1:6" x14ac:dyDescent="0.25">
      <c r="A153" s="18" t="s">
        <v>332</v>
      </c>
      <c r="B153" s="19" t="s">
        <v>341</v>
      </c>
      <c r="C153" s="18" t="s">
        <v>10</v>
      </c>
      <c r="D153" s="18" t="s">
        <v>61</v>
      </c>
      <c r="E153" s="20">
        <v>3</v>
      </c>
      <c r="F153" s="20">
        <v>2</v>
      </c>
    </row>
    <row r="154" spans="1:6" x14ac:dyDescent="0.25">
      <c r="A154" t="s">
        <v>328</v>
      </c>
      <c r="B154" s="12" t="s">
        <v>340</v>
      </c>
      <c r="C154" t="s">
        <v>10</v>
      </c>
      <c r="D154" t="s">
        <v>9</v>
      </c>
      <c r="E154" s="4">
        <v>2</v>
      </c>
      <c r="F154" s="4">
        <v>0</v>
      </c>
    </row>
    <row r="155" spans="1:6" x14ac:dyDescent="0.25">
      <c r="A155" t="s">
        <v>328</v>
      </c>
      <c r="B155" s="12" t="s">
        <v>340</v>
      </c>
      <c r="C155" t="s">
        <v>14</v>
      </c>
      <c r="D155" s="5" t="s">
        <v>64</v>
      </c>
      <c r="E155" s="4">
        <v>2</v>
      </c>
      <c r="F155" s="4">
        <v>0</v>
      </c>
    </row>
    <row r="156" spans="1:6" x14ac:dyDescent="0.25">
      <c r="A156" t="s">
        <v>328</v>
      </c>
      <c r="B156" s="12" t="s">
        <v>340</v>
      </c>
      <c r="C156" t="s">
        <v>48</v>
      </c>
      <c r="D156" s="5" t="s">
        <v>82</v>
      </c>
      <c r="E156" s="4">
        <v>2</v>
      </c>
      <c r="F156" s="4">
        <v>0</v>
      </c>
    </row>
    <row r="157" spans="1:6" x14ac:dyDescent="0.25">
      <c r="A157" t="s">
        <v>328</v>
      </c>
      <c r="B157" s="12" t="s">
        <v>340</v>
      </c>
      <c r="C157" s="5" t="s">
        <v>83</v>
      </c>
      <c r="D157" t="s">
        <v>61</v>
      </c>
      <c r="E157" s="4">
        <v>2</v>
      </c>
      <c r="F157" s="4">
        <v>0</v>
      </c>
    </row>
    <row r="158" spans="1:6" x14ac:dyDescent="0.25">
      <c r="A158" t="s">
        <v>330</v>
      </c>
      <c r="B158" s="12" t="s">
        <v>340</v>
      </c>
      <c r="C158" t="s">
        <v>48</v>
      </c>
      <c r="D158" s="5" t="s">
        <v>83</v>
      </c>
      <c r="E158" s="4">
        <v>3</v>
      </c>
      <c r="F158" s="4">
        <v>0</v>
      </c>
    </row>
    <row r="159" spans="1:6" x14ac:dyDescent="0.25">
      <c r="A159" t="s">
        <v>330</v>
      </c>
      <c r="B159" s="12" t="s">
        <v>340</v>
      </c>
      <c r="C159" t="s">
        <v>10</v>
      </c>
      <c r="D159" t="s">
        <v>14</v>
      </c>
      <c r="E159" s="4">
        <v>3</v>
      </c>
      <c r="F159" s="4">
        <v>0</v>
      </c>
    </row>
    <row r="160" spans="1:6" x14ac:dyDescent="0.25">
      <c r="A160" t="s">
        <v>331</v>
      </c>
      <c r="B160" s="12" t="s">
        <v>340</v>
      </c>
      <c r="C160" t="s">
        <v>14</v>
      </c>
      <c r="D160" s="5" t="s">
        <v>83</v>
      </c>
      <c r="E160" s="12">
        <v>1</v>
      </c>
      <c r="F160" s="4">
        <v>0</v>
      </c>
    </row>
    <row r="161" spans="1:6" x14ac:dyDescent="0.25">
      <c r="A161" s="18" t="s">
        <v>332</v>
      </c>
      <c r="B161" s="19" t="s">
        <v>340</v>
      </c>
      <c r="C161" s="18" t="s">
        <v>48</v>
      </c>
      <c r="D161" s="18" t="s">
        <v>10</v>
      </c>
      <c r="E161" s="20">
        <v>3</v>
      </c>
      <c r="F161" s="20">
        <v>1</v>
      </c>
    </row>
    <row r="162" spans="1:6" x14ac:dyDescent="0.25">
      <c r="A162" t="s">
        <v>328</v>
      </c>
      <c r="B162" s="12" t="s">
        <v>339</v>
      </c>
      <c r="C162" t="s">
        <v>10</v>
      </c>
      <c r="D162" t="s">
        <v>61</v>
      </c>
      <c r="E162" s="4">
        <v>2</v>
      </c>
      <c r="F162" s="4">
        <v>0</v>
      </c>
    </row>
    <row r="163" spans="1:6" x14ac:dyDescent="0.25">
      <c r="A163" t="s">
        <v>328</v>
      </c>
      <c r="B163" s="12" t="s">
        <v>339</v>
      </c>
      <c r="C163" t="s">
        <v>27</v>
      </c>
      <c r="D163" s="5" t="s">
        <v>63</v>
      </c>
      <c r="E163" s="4">
        <v>2</v>
      </c>
      <c r="F163" s="4">
        <v>0</v>
      </c>
    </row>
    <row r="164" spans="1:6" x14ac:dyDescent="0.25">
      <c r="A164" t="s">
        <v>328</v>
      </c>
      <c r="B164" s="12" t="s">
        <v>339</v>
      </c>
      <c r="C164" s="6" t="s">
        <v>64</v>
      </c>
      <c r="D164" s="5" t="s">
        <v>14</v>
      </c>
      <c r="E164" s="4">
        <v>2</v>
      </c>
      <c r="F164" s="4">
        <v>0</v>
      </c>
    </row>
    <row r="165" spans="1:6" x14ac:dyDescent="0.25">
      <c r="A165" t="s">
        <v>328</v>
      </c>
      <c r="B165" s="12" t="s">
        <v>339</v>
      </c>
      <c r="C165" s="6" t="s">
        <v>48</v>
      </c>
      <c r="D165" t="s">
        <v>66</v>
      </c>
      <c r="E165" s="4">
        <v>2</v>
      </c>
      <c r="F165" s="4">
        <v>0</v>
      </c>
    </row>
    <row r="166" spans="1:6" x14ac:dyDescent="0.25">
      <c r="A166" t="s">
        <v>330</v>
      </c>
      <c r="B166" s="12" t="s">
        <v>339</v>
      </c>
      <c r="C166" t="s">
        <v>48</v>
      </c>
      <c r="D166" t="s">
        <v>10</v>
      </c>
      <c r="E166" s="4">
        <v>2</v>
      </c>
      <c r="F166" s="4">
        <v>1</v>
      </c>
    </row>
    <row r="167" spans="1:6" x14ac:dyDescent="0.25">
      <c r="A167" t="s">
        <v>330</v>
      </c>
      <c r="B167" s="12" t="s">
        <v>339</v>
      </c>
      <c r="C167" t="s">
        <v>27</v>
      </c>
      <c r="D167" t="s">
        <v>64</v>
      </c>
      <c r="E167" s="4">
        <v>2</v>
      </c>
      <c r="F167" s="4">
        <v>1</v>
      </c>
    </row>
    <row r="168" spans="1:6" x14ac:dyDescent="0.25">
      <c r="A168" t="s">
        <v>331</v>
      </c>
      <c r="B168" s="12" t="s">
        <v>339</v>
      </c>
      <c r="C168" t="s">
        <v>10</v>
      </c>
      <c r="D168" t="s">
        <v>64</v>
      </c>
      <c r="E168" s="12">
        <v>1</v>
      </c>
      <c r="F168" s="4">
        <v>0</v>
      </c>
    </row>
    <row r="169" spans="1:6" x14ac:dyDescent="0.25">
      <c r="A169" s="18" t="s">
        <v>332</v>
      </c>
      <c r="B169" s="19" t="s">
        <v>339</v>
      </c>
      <c r="C169" s="18" t="s">
        <v>27</v>
      </c>
      <c r="D169" s="18" t="s">
        <v>48</v>
      </c>
      <c r="E169" s="20">
        <v>3</v>
      </c>
      <c r="F169" s="20">
        <v>0</v>
      </c>
    </row>
    <row r="170" spans="1:6" x14ac:dyDescent="0.25">
      <c r="A170" t="s">
        <v>328</v>
      </c>
      <c r="B170" s="12" t="s">
        <v>338</v>
      </c>
      <c r="C170" t="s">
        <v>27</v>
      </c>
      <c r="D170" s="5" t="s">
        <v>55</v>
      </c>
      <c r="E170" s="4">
        <v>2</v>
      </c>
      <c r="F170" s="4">
        <v>1</v>
      </c>
    </row>
    <row r="171" spans="1:6" x14ac:dyDescent="0.25">
      <c r="A171" t="s">
        <v>328</v>
      </c>
      <c r="B171" s="12" t="s">
        <v>338</v>
      </c>
      <c r="C171" s="5" t="s">
        <v>14</v>
      </c>
      <c r="D171" t="s">
        <v>13</v>
      </c>
      <c r="E171" s="4">
        <v>2</v>
      </c>
      <c r="F171" s="4">
        <v>0</v>
      </c>
    </row>
    <row r="172" spans="1:6" x14ac:dyDescent="0.25">
      <c r="A172" t="s">
        <v>328</v>
      </c>
      <c r="B172" s="12" t="s">
        <v>338</v>
      </c>
      <c r="C172" t="s">
        <v>10</v>
      </c>
      <c r="D172" t="s">
        <v>271</v>
      </c>
      <c r="E172" s="4">
        <v>2</v>
      </c>
      <c r="F172" s="4">
        <v>1</v>
      </c>
    </row>
    <row r="173" spans="1:6" x14ac:dyDescent="0.25">
      <c r="A173" t="s">
        <v>328</v>
      </c>
      <c r="B173" s="12" t="s">
        <v>338</v>
      </c>
      <c r="C173" t="s">
        <v>48</v>
      </c>
      <c r="D173" t="s">
        <v>9</v>
      </c>
      <c r="E173" s="4">
        <v>2</v>
      </c>
      <c r="F173" s="4">
        <v>0</v>
      </c>
    </row>
    <row r="174" spans="1:6" x14ac:dyDescent="0.25">
      <c r="A174" t="s">
        <v>330</v>
      </c>
      <c r="B174" s="12" t="s">
        <v>338</v>
      </c>
      <c r="C174" t="s">
        <v>27</v>
      </c>
      <c r="D174" t="s">
        <v>14</v>
      </c>
      <c r="E174" s="4">
        <v>2</v>
      </c>
      <c r="F174" s="4">
        <v>1</v>
      </c>
    </row>
    <row r="175" spans="1:6" x14ac:dyDescent="0.25">
      <c r="A175" t="s">
        <v>330</v>
      </c>
      <c r="B175" s="12" t="s">
        <v>338</v>
      </c>
      <c r="C175" t="s">
        <v>48</v>
      </c>
      <c r="D175" t="s">
        <v>10</v>
      </c>
      <c r="E175" s="4">
        <v>2</v>
      </c>
      <c r="F175" s="4">
        <v>0</v>
      </c>
    </row>
    <row r="176" spans="1:6" x14ac:dyDescent="0.25">
      <c r="A176" t="s">
        <v>331</v>
      </c>
      <c r="B176" s="12" t="s">
        <v>338</v>
      </c>
      <c r="C176" t="s">
        <v>14</v>
      </c>
      <c r="D176" t="s">
        <v>10</v>
      </c>
      <c r="E176" s="12">
        <v>1</v>
      </c>
      <c r="F176" s="4">
        <v>0</v>
      </c>
    </row>
    <row r="177" spans="1:6" x14ac:dyDescent="0.25">
      <c r="A177" s="18" t="s">
        <v>332</v>
      </c>
      <c r="B177" s="19" t="s">
        <v>338</v>
      </c>
      <c r="C177" s="18" t="s">
        <v>27</v>
      </c>
      <c r="D177" s="18" t="s">
        <v>48</v>
      </c>
      <c r="E177" s="20">
        <v>2</v>
      </c>
      <c r="F177" s="20">
        <v>1</v>
      </c>
    </row>
    <row r="178" spans="1:6" x14ac:dyDescent="0.25">
      <c r="A178" t="s">
        <v>328</v>
      </c>
      <c r="B178" s="12" t="s">
        <v>337</v>
      </c>
      <c r="C178" t="s">
        <v>27</v>
      </c>
      <c r="D178" s="5" t="s">
        <v>271</v>
      </c>
      <c r="E178" s="4">
        <v>2</v>
      </c>
      <c r="F178" s="4">
        <v>1</v>
      </c>
    </row>
    <row r="179" spans="1:6" x14ac:dyDescent="0.25">
      <c r="A179" t="s">
        <v>328</v>
      </c>
      <c r="B179" s="12" t="s">
        <v>337</v>
      </c>
      <c r="C179" s="5" t="s">
        <v>13</v>
      </c>
      <c r="D179" t="s">
        <v>55</v>
      </c>
      <c r="E179" s="4">
        <v>2</v>
      </c>
      <c r="F179" s="4">
        <v>0</v>
      </c>
    </row>
    <row r="180" spans="1:6" x14ac:dyDescent="0.25">
      <c r="A180" t="s">
        <v>330</v>
      </c>
      <c r="B180" s="12" t="s">
        <v>337</v>
      </c>
      <c r="C180" t="s">
        <v>14</v>
      </c>
      <c r="D180" t="s">
        <v>27</v>
      </c>
      <c r="E180" s="4">
        <v>2</v>
      </c>
      <c r="F180" s="4">
        <v>1</v>
      </c>
    </row>
    <row r="181" spans="1:6" x14ac:dyDescent="0.25">
      <c r="A181" t="s">
        <v>330</v>
      </c>
      <c r="B181" s="12" t="s">
        <v>337</v>
      </c>
      <c r="C181" t="s">
        <v>48</v>
      </c>
      <c r="D181" t="s">
        <v>13</v>
      </c>
      <c r="E181" s="4">
        <v>2</v>
      </c>
      <c r="F181" s="4">
        <v>1</v>
      </c>
    </row>
    <row r="182" spans="1:6" x14ac:dyDescent="0.25">
      <c r="A182" t="s">
        <v>331</v>
      </c>
      <c r="B182" s="12" t="s">
        <v>337</v>
      </c>
      <c r="C182" t="s">
        <v>13</v>
      </c>
      <c r="D182" t="s">
        <v>27</v>
      </c>
      <c r="E182" s="12">
        <v>1</v>
      </c>
      <c r="F182" s="4">
        <v>0</v>
      </c>
    </row>
    <row r="183" spans="1:6" x14ac:dyDescent="0.25">
      <c r="A183" s="18" t="s">
        <v>332</v>
      </c>
      <c r="B183" s="19" t="s">
        <v>337</v>
      </c>
      <c r="C183" s="18" t="s">
        <v>48</v>
      </c>
      <c r="D183" s="18" t="s">
        <v>14</v>
      </c>
      <c r="E183" s="20">
        <v>2</v>
      </c>
      <c r="F183" s="20">
        <v>1</v>
      </c>
    </row>
    <row r="184" spans="1:6" x14ac:dyDescent="0.25">
      <c r="A184" t="s">
        <v>328</v>
      </c>
      <c r="B184" s="12" t="s">
        <v>336</v>
      </c>
      <c r="C184" t="s">
        <v>13</v>
      </c>
      <c r="D184" s="5" t="s">
        <v>45</v>
      </c>
      <c r="E184" s="4">
        <v>2</v>
      </c>
      <c r="F184" s="4">
        <v>0</v>
      </c>
    </row>
    <row r="185" spans="1:6" x14ac:dyDescent="0.25">
      <c r="A185" t="s">
        <v>328</v>
      </c>
      <c r="B185" s="12" t="s">
        <v>336</v>
      </c>
      <c r="C185" s="5" t="s">
        <v>14</v>
      </c>
      <c r="D185" t="s">
        <v>46</v>
      </c>
      <c r="E185" s="4">
        <v>2</v>
      </c>
      <c r="F185" s="4">
        <v>1</v>
      </c>
    </row>
    <row r="186" spans="1:6" x14ac:dyDescent="0.25">
      <c r="A186" t="s">
        <v>330</v>
      </c>
      <c r="B186" s="12" t="s">
        <v>336</v>
      </c>
      <c r="C186" t="s">
        <v>48</v>
      </c>
      <c r="D186" t="s">
        <v>13</v>
      </c>
      <c r="E186" s="4">
        <v>2</v>
      </c>
      <c r="F186" s="4">
        <v>0</v>
      </c>
    </row>
    <row r="187" spans="1:6" x14ac:dyDescent="0.25">
      <c r="A187" t="s">
        <v>330</v>
      </c>
      <c r="B187" s="12" t="s">
        <v>336</v>
      </c>
      <c r="C187" t="s">
        <v>14</v>
      </c>
      <c r="D187" t="s">
        <v>27</v>
      </c>
      <c r="E187" s="4">
        <v>2</v>
      </c>
      <c r="F187" s="4">
        <v>1</v>
      </c>
    </row>
    <row r="188" spans="1:6" x14ac:dyDescent="0.25">
      <c r="A188" t="s">
        <v>331</v>
      </c>
      <c r="B188" s="12" t="s">
        <v>336</v>
      </c>
      <c r="C188" t="s">
        <v>13</v>
      </c>
      <c r="D188" t="s">
        <v>27</v>
      </c>
      <c r="E188" s="12">
        <v>1</v>
      </c>
      <c r="F188" s="4">
        <v>0</v>
      </c>
    </row>
    <row r="189" spans="1:6" x14ac:dyDescent="0.25">
      <c r="A189" s="18" t="s">
        <v>332</v>
      </c>
      <c r="B189" s="19" t="s">
        <v>336</v>
      </c>
      <c r="C189" s="18" t="s">
        <v>48</v>
      </c>
      <c r="D189" s="18" t="s">
        <v>14</v>
      </c>
      <c r="E189" s="20">
        <v>2</v>
      </c>
      <c r="F189" s="20">
        <v>1</v>
      </c>
    </row>
    <row r="190" spans="1:6" x14ac:dyDescent="0.25">
      <c r="A190" t="s">
        <v>330</v>
      </c>
      <c r="B190" s="12" t="s">
        <v>335</v>
      </c>
      <c r="C190" t="s">
        <v>14</v>
      </c>
      <c r="D190" t="s">
        <v>48</v>
      </c>
      <c r="E190" s="4">
        <v>2</v>
      </c>
      <c r="F190" s="4">
        <v>1</v>
      </c>
    </row>
    <row r="191" spans="1:6" x14ac:dyDescent="0.25">
      <c r="A191" t="s">
        <v>330</v>
      </c>
      <c r="B191" s="12" t="s">
        <v>335</v>
      </c>
      <c r="C191" t="s">
        <v>46</v>
      </c>
      <c r="D191" t="s">
        <v>27</v>
      </c>
      <c r="E191" s="4">
        <v>2</v>
      </c>
      <c r="F191" s="4">
        <v>1</v>
      </c>
    </row>
    <row r="192" spans="1:6" x14ac:dyDescent="0.25">
      <c r="A192" t="s">
        <v>331</v>
      </c>
      <c r="B192" s="12" t="s">
        <v>335</v>
      </c>
      <c r="C192" t="s">
        <v>48</v>
      </c>
      <c r="D192" t="s">
        <v>27</v>
      </c>
      <c r="E192" s="12">
        <v>1</v>
      </c>
      <c r="F192" s="4">
        <v>0</v>
      </c>
    </row>
    <row r="193" spans="1:6" x14ac:dyDescent="0.25">
      <c r="A193" t="s">
        <v>332</v>
      </c>
      <c r="B193" s="12" t="s">
        <v>335</v>
      </c>
      <c r="C193" t="s">
        <v>46</v>
      </c>
      <c r="D193" t="s">
        <v>14</v>
      </c>
      <c r="E193" s="4">
        <v>2</v>
      </c>
      <c r="F193" s="4">
        <v>1</v>
      </c>
    </row>
    <row r="194" spans="1:6" x14ac:dyDescent="0.25">
      <c r="A194" t="s">
        <v>330</v>
      </c>
      <c r="B194" s="12" t="s">
        <v>334</v>
      </c>
      <c r="C194" t="s">
        <v>9</v>
      </c>
      <c r="D194" t="s">
        <v>14</v>
      </c>
      <c r="E194" s="4">
        <v>2</v>
      </c>
      <c r="F194" s="4">
        <v>1</v>
      </c>
    </row>
    <row r="195" spans="1:6" x14ac:dyDescent="0.25">
      <c r="A195" t="s">
        <v>330</v>
      </c>
      <c r="B195" s="12" t="s">
        <v>334</v>
      </c>
      <c r="C195" s="5" t="s">
        <v>46</v>
      </c>
      <c r="D195" s="5" t="s">
        <v>106</v>
      </c>
      <c r="E195" s="4">
        <v>2</v>
      </c>
      <c r="F195" s="4">
        <v>0</v>
      </c>
    </row>
    <row r="196" spans="1:6" x14ac:dyDescent="0.25">
      <c r="A196" t="s">
        <v>331</v>
      </c>
      <c r="B196" s="12" t="s">
        <v>334</v>
      </c>
      <c r="C196" t="s">
        <v>14</v>
      </c>
      <c r="D196" s="5" t="s">
        <v>106</v>
      </c>
      <c r="E196" s="12">
        <v>1</v>
      </c>
      <c r="F196" s="4">
        <v>0</v>
      </c>
    </row>
    <row r="197" spans="1:6" x14ac:dyDescent="0.25">
      <c r="A197" s="18" t="s">
        <v>332</v>
      </c>
      <c r="B197" s="19" t="s">
        <v>334</v>
      </c>
      <c r="C197" s="18" t="s">
        <v>9</v>
      </c>
      <c r="D197" s="21" t="s">
        <v>46</v>
      </c>
      <c r="E197" s="20">
        <v>2</v>
      </c>
      <c r="F197" s="20">
        <v>1</v>
      </c>
    </row>
  </sheetData>
  <autoFilter ref="A1:D157" xr:uid="{00000000-0009-0000-0000-000001000000}"/>
  <sortState xmlns:xlrd2="http://schemas.microsoft.com/office/spreadsheetml/2017/richdata2" ref="K3:O35">
    <sortCondition descending="1" ref="O3:O35"/>
    <sortCondition descending="1" ref="M3:M35"/>
    <sortCondition ref="L3:L35"/>
    <sortCondition ref="K3:K35"/>
  </sortState>
  <pageMargins left="0.70866141732283472" right="0.70866141732283472" top="0.6692913385826772" bottom="0.47244094488188981" header="0.31496062992125984" footer="0.31496062992125984"/>
  <pageSetup paperSize="9" orientation="portrait" r:id="rId1"/>
  <headerFooter>
    <oddHeader>&amp;LSalibandyliitto&amp;CNaisten Salibandyliigan play offs -ottelusarjoittain 1994-2019&amp;R6.5.2019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83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37316</v>
      </c>
      <c r="C4" t="s">
        <v>10</v>
      </c>
      <c r="D4" s="4" t="s">
        <v>4</v>
      </c>
      <c r="E4" s="5" t="s">
        <v>129</v>
      </c>
      <c r="F4" s="4">
        <v>6</v>
      </c>
      <c r="G4" s="4" t="s">
        <v>4</v>
      </c>
      <c r="H4" s="4">
        <v>2</v>
      </c>
      <c r="I4" s="4">
        <v>105</v>
      </c>
      <c r="J4" t="s">
        <v>135</v>
      </c>
      <c r="K4" t="s">
        <v>138</v>
      </c>
      <c r="M4" t="s">
        <v>10</v>
      </c>
      <c r="N4" s="4">
        <v>12</v>
      </c>
      <c r="O4" s="4">
        <v>9</v>
      </c>
      <c r="P4" s="4">
        <v>0</v>
      </c>
      <c r="Q4" s="4">
        <v>3</v>
      </c>
      <c r="R4" s="4">
        <f>SUM(F4+H5+F6+H7+F8+F36+H37+F38+F46+H47+F48+H49)</f>
        <v>43</v>
      </c>
      <c r="S4" s="4">
        <f>SUM(H4+F5+H6+F7+H8+H36+F37+H38+H46+F47+H48+F49)</f>
        <v>22</v>
      </c>
      <c r="T4" s="4">
        <f>O4*2</f>
        <v>18</v>
      </c>
    </row>
    <row r="5" spans="1:20" x14ac:dyDescent="0.25">
      <c r="A5" s="15">
        <v>37318</v>
      </c>
      <c r="C5" s="5" t="s">
        <v>129</v>
      </c>
      <c r="D5" s="4" t="s">
        <v>4</v>
      </c>
      <c r="E5" t="s">
        <v>10</v>
      </c>
      <c r="F5" s="4">
        <v>3</v>
      </c>
      <c r="G5" s="4" t="s">
        <v>4</v>
      </c>
      <c r="H5" s="4">
        <v>2</v>
      </c>
      <c r="I5" s="4">
        <v>115</v>
      </c>
      <c r="J5" t="s">
        <v>16</v>
      </c>
      <c r="K5" s="5" t="s">
        <v>15</v>
      </c>
      <c r="M5" s="5" t="s">
        <v>27</v>
      </c>
      <c r="N5" s="4">
        <v>11</v>
      </c>
      <c r="O5" s="4">
        <v>7</v>
      </c>
      <c r="P5" s="4">
        <v>0</v>
      </c>
      <c r="Q5" s="4">
        <v>4</v>
      </c>
      <c r="R5" s="4">
        <f>SUM(F18+H19+F20+F30+H31+F32+H33+H46+F47+H48+F49)</f>
        <v>34</v>
      </c>
      <c r="S5" s="4">
        <f>SUM(H18+F19+H20+H30+F31+H32+F33+F46+H47+F48+H49)</f>
        <v>27</v>
      </c>
      <c r="T5" s="4">
        <f t="shared" ref="T5:T7" si="0">O5*2</f>
        <v>14</v>
      </c>
    </row>
    <row r="6" spans="1:20" x14ac:dyDescent="0.25">
      <c r="A6" s="15">
        <v>37323</v>
      </c>
      <c r="C6" t="s">
        <v>10</v>
      </c>
      <c r="D6" s="4" t="s">
        <v>4</v>
      </c>
      <c r="E6" s="5" t="s">
        <v>129</v>
      </c>
      <c r="F6" s="4">
        <v>3</v>
      </c>
      <c r="G6" s="4" t="s">
        <v>4</v>
      </c>
      <c r="H6" s="4">
        <v>0</v>
      </c>
      <c r="I6" s="4">
        <v>87</v>
      </c>
      <c r="J6" t="s">
        <v>144</v>
      </c>
      <c r="K6" s="5" t="s">
        <v>145</v>
      </c>
      <c r="M6" t="s">
        <v>61</v>
      </c>
      <c r="N6" s="4">
        <v>10</v>
      </c>
      <c r="O6" s="4">
        <v>5</v>
      </c>
      <c r="P6" s="4">
        <v>0</v>
      </c>
      <c r="Q6" s="4">
        <v>5</v>
      </c>
      <c r="R6" s="4">
        <f>SUM(F11+H12+F13+H14+F15+H30+F31+H32+F33+F42)</f>
        <v>28</v>
      </c>
      <c r="S6" s="4">
        <f>SUM(H11+F12+H13+F14+H15+F30+H31+F32+H33+H42)</f>
        <v>31</v>
      </c>
      <c r="T6" s="4">
        <f t="shared" si="0"/>
        <v>10</v>
      </c>
    </row>
    <row r="7" spans="1:20" x14ac:dyDescent="0.25">
      <c r="A7" s="15">
        <v>37325</v>
      </c>
      <c r="C7" s="5" t="s">
        <v>129</v>
      </c>
      <c r="D7" s="4" t="s">
        <v>4</v>
      </c>
      <c r="E7" t="s">
        <v>10</v>
      </c>
      <c r="F7" s="4">
        <v>3</v>
      </c>
      <c r="G7" s="4" t="s">
        <v>4</v>
      </c>
      <c r="H7" s="4">
        <v>2</v>
      </c>
      <c r="I7" s="4">
        <v>128</v>
      </c>
      <c r="J7" t="s">
        <v>70</v>
      </c>
      <c r="K7" s="5" t="s">
        <v>71</v>
      </c>
      <c r="M7" s="5" t="s">
        <v>9</v>
      </c>
      <c r="N7" s="4">
        <v>8</v>
      </c>
      <c r="O7" s="4">
        <v>3</v>
      </c>
      <c r="P7" s="4">
        <v>0</v>
      </c>
      <c r="Q7" s="4">
        <v>5</v>
      </c>
      <c r="R7" s="4">
        <f>SUM(F23+H24+F25+H26+H36+F37+H38+H42)</f>
        <v>20</v>
      </c>
      <c r="S7" s="4">
        <f>SUM(H23+F24+H25+F26+F36+H37+F38+F42)</f>
        <v>25</v>
      </c>
      <c r="T7" s="4">
        <f t="shared" si="0"/>
        <v>6</v>
      </c>
    </row>
    <row r="8" spans="1:20" x14ac:dyDescent="0.25">
      <c r="A8" s="15">
        <v>37327</v>
      </c>
      <c r="C8" t="s">
        <v>10</v>
      </c>
      <c r="D8" s="4" t="s">
        <v>4</v>
      </c>
      <c r="E8" s="5" t="s">
        <v>129</v>
      </c>
      <c r="F8" s="4">
        <v>6</v>
      </c>
      <c r="G8" s="4" t="s">
        <v>4</v>
      </c>
      <c r="H8" s="4">
        <v>2</v>
      </c>
      <c r="I8" s="4">
        <v>135</v>
      </c>
      <c r="J8" t="s">
        <v>25</v>
      </c>
      <c r="K8" s="5" t="s">
        <v>90</v>
      </c>
      <c r="M8" t="s">
        <v>14</v>
      </c>
      <c r="N8" s="4">
        <v>5</v>
      </c>
      <c r="O8" s="4">
        <v>2</v>
      </c>
      <c r="P8" s="4">
        <v>0</v>
      </c>
      <c r="Q8" s="4">
        <v>3</v>
      </c>
      <c r="R8" s="4">
        <f>SUM(H11+F12+H13+F14+H15)</f>
        <v>13</v>
      </c>
      <c r="S8" s="4">
        <f>SUM(F11+H12+F13+H14+F15)</f>
        <v>14</v>
      </c>
      <c r="T8" s="4">
        <f>O8*2</f>
        <v>4</v>
      </c>
    </row>
    <row r="9" spans="1:20" x14ac:dyDescent="0.25">
      <c r="C9" s="1" t="s">
        <v>149</v>
      </c>
      <c r="K9" s="5"/>
      <c r="M9" s="5" t="s">
        <v>129</v>
      </c>
      <c r="N9" s="4">
        <v>5</v>
      </c>
      <c r="O9" s="4">
        <v>2</v>
      </c>
      <c r="P9" s="4">
        <v>0</v>
      </c>
      <c r="Q9" s="4">
        <v>3</v>
      </c>
      <c r="R9" s="4">
        <f>SUM(H4+F5+H6+F7+H8)</f>
        <v>10</v>
      </c>
      <c r="S9" s="4">
        <f>SUM(F4+H5+F6+H7+F8)</f>
        <v>19</v>
      </c>
      <c r="T9" s="4">
        <f>O9*2</f>
        <v>4</v>
      </c>
    </row>
    <row r="10" spans="1:20" x14ac:dyDescent="0.25">
      <c r="C10"/>
      <c r="M10" s="5" t="s">
        <v>48</v>
      </c>
      <c r="N10" s="4">
        <v>4</v>
      </c>
      <c r="O10" s="4">
        <v>1</v>
      </c>
      <c r="P10" s="4">
        <v>0</v>
      </c>
      <c r="Q10" s="4">
        <v>3</v>
      </c>
      <c r="R10" s="4">
        <f>SUM(H23+F24+H25+F26)</f>
        <v>11</v>
      </c>
      <c r="S10" s="4">
        <f>SUM(F23+H24+F25+H26)</f>
        <v>12</v>
      </c>
      <c r="T10" s="4">
        <f>O10*2</f>
        <v>2</v>
      </c>
    </row>
    <row r="11" spans="1:20" x14ac:dyDescent="0.25">
      <c r="A11" s="15">
        <v>37317</v>
      </c>
      <c r="C11" s="5" t="s">
        <v>61</v>
      </c>
      <c r="D11" s="4" t="s">
        <v>4</v>
      </c>
      <c r="E11" t="s">
        <v>14</v>
      </c>
      <c r="F11" s="4">
        <v>3</v>
      </c>
      <c r="G11" s="4" t="s">
        <v>4</v>
      </c>
      <c r="H11" s="4">
        <v>2</v>
      </c>
      <c r="I11" s="4">
        <v>72</v>
      </c>
      <c r="J11" s="5" t="s">
        <v>140</v>
      </c>
      <c r="K11" t="s">
        <v>139</v>
      </c>
      <c r="M11" t="s">
        <v>13</v>
      </c>
      <c r="N11" s="4">
        <v>3</v>
      </c>
      <c r="O11" s="4">
        <v>0</v>
      </c>
      <c r="P11" s="4">
        <v>0</v>
      </c>
      <c r="Q11" s="4">
        <v>3</v>
      </c>
      <c r="R11" s="4">
        <f>SUM(H18+F19+H20)</f>
        <v>3</v>
      </c>
      <c r="S11" s="4">
        <f>SUM(F18+H19+F20)</f>
        <v>12</v>
      </c>
      <c r="T11" s="4">
        <f>O11*2</f>
        <v>0</v>
      </c>
    </row>
    <row r="12" spans="1:20" x14ac:dyDescent="0.25">
      <c r="A12" s="15">
        <v>37318</v>
      </c>
      <c r="C12" t="s">
        <v>14</v>
      </c>
      <c r="D12" s="4" t="s">
        <v>4</v>
      </c>
      <c r="E12" s="5" t="s">
        <v>61</v>
      </c>
      <c r="F12" s="4">
        <v>0</v>
      </c>
      <c r="G12" s="4" t="s">
        <v>4</v>
      </c>
      <c r="H12" s="4">
        <v>3</v>
      </c>
      <c r="I12" s="4">
        <v>99</v>
      </c>
      <c r="J12" t="s">
        <v>21</v>
      </c>
      <c r="K12" s="5" t="s">
        <v>157</v>
      </c>
      <c r="N12" s="4">
        <f>SUM(N4:N11)</f>
        <v>58</v>
      </c>
      <c r="O12" s="4">
        <f t="shared" ref="O12:T12" si="1">SUM(O4:O11)</f>
        <v>29</v>
      </c>
      <c r="P12" s="4">
        <f t="shared" si="1"/>
        <v>0</v>
      </c>
      <c r="Q12" s="4">
        <f t="shared" si="1"/>
        <v>29</v>
      </c>
      <c r="R12" s="4">
        <f t="shared" si="1"/>
        <v>162</v>
      </c>
      <c r="S12" s="4">
        <f t="shared" si="1"/>
        <v>162</v>
      </c>
      <c r="T12" s="4">
        <f t="shared" si="1"/>
        <v>58</v>
      </c>
    </row>
    <row r="13" spans="1:20" x14ac:dyDescent="0.25">
      <c r="A13" s="15">
        <v>37324</v>
      </c>
      <c r="C13" s="5" t="s">
        <v>61</v>
      </c>
      <c r="D13" s="4" t="s">
        <v>4</v>
      </c>
      <c r="E13" t="s">
        <v>14</v>
      </c>
      <c r="F13" s="4">
        <v>2</v>
      </c>
      <c r="G13" s="4" t="s">
        <v>4</v>
      </c>
      <c r="H13" s="4">
        <v>5</v>
      </c>
      <c r="I13" s="4">
        <v>97</v>
      </c>
      <c r="J13" t="s">
        <v>146</v>
      </c>
      <c r="K13" s="5" t="s">
        <v>147</v>
      </c>
    </row>
    <row r="14" spans="1:20" x14ac:dyDescent="0.25">
      <c r="A14" s="15">
        <v>37325</v>
      </c>
      <c r="C14" t="s">
        <v>14</v>
      </c>
      <c r="D14" s="4" t="s">
        <v>4</v>
      </c>
      <c r="E14" s="5" t="s">
        <v>61</v>
      </c>
      <c r="F14" s="4">
        <v>4</v>
      </c>
      <c r="G14" s="4" t="s">
        <v>4</v>
      </c>
      <c r="H14" s="4">
        <v>3</v>
      </c>
      <c r="I14" s="4">
        <v>120</v>
      </c>
      <c r="J14" t="s">
        <v>21</v>
      </c>
      <c r="K14" s="5" t="s">
        <v>22</v>
      </c>
    </row>
    <row r="15" spans="1:20" x14ac:dyDescent="0.25">
      <c r="A15" s="15">
        <v>37329</v>
      </c>
      <c r="C15" s="5" t="s">
        <v>61</v>
      </c>
      <c r="D15" s="4" t="s">
        <v>4</v>
      </c>
      <c r="E15" t="s">
        <v>14</v>
      </c>
      <c r="F15" s="4">
        <v>3</v>
      </c>
      <c r="G15" s="4" t="s">
        <v>4</v>
      </c>
      <c r="H15" s="4">
        <v>2</v>
      </c>
      <c r="I15" s="4">
        <v>178</v>
      </c>
      <c r="J15" t="s">
        <v>78</v>
      </c>
      <c r="K15" s="5" t="s">
        <v>123</v>
      </c>
      <c r="M15" s="1" t="s">
        <v>327</v>
      </c>
    </row>
    <row r="16" spans="1:20" x14ac:dyDescent="0.25">
      <c r="C16" s="1" t="s">
        <v>150</v>
      </c>
      <c r="K16" s="5"/>
      <c r="M16" t="s">
        <v>328</v>
      </c>
      <c r="N16" s="12" t="s">
        <v>342</v>
      </c>
      <c r="O16" t="s">
        <v>10</v>
      </c>
      <c r="P16" t="s">
        <v>129</v>
      </c>
      <c r="Q16" s="4">
        <v>3</v>
      </c>
      <c r="R16" s="4">
        <v>2</v>
      </c>
    </row>
    <row r="17" spans="1:18" x14ac:dyDescent="0.25">
      <c r="C17"/>
      <c r="K17" s="5"/>
      <c r="M17" t="s">
        <v>328</v>
      </c>
      <c r="N17" s="12" t="s">
        <v>342</v>
      </c>
      <c r="O17" t="s">
        <v>61</v>
      </c>
      <c r="P17" t="s">
        <v>14</v>
      </c>
      <c r="Q17" s="4">
        <v>3</v>
      </c>
      <c r="R17" s="4">
        <v>2</v>
      </c>
    </row>
    <row r="18" spans="1:18" x14ac:dyDescent="0.25">
      <c r="A18" s="15">
        <v>37317</v>
      </c>
      <c r="C18" t="s">
        <v>27</v>
      </c>
      <c r="D18" s="4" t="s">
        <v>4</v>
      </c>
      <c r="E18" s="5" t="s">
        <v>13</v>
      </c>
      <c r="F18" s="4">
        <v>4</v>
      </c>
      <c r="G18" s="4" t="s">
        <v>4</v>
      </c>
      <c r="H18" s="4">
        <v>2</v>
      </c>
      <c r="I18" s="4">
        <v>60</v>
      </c>
      <c r="J18" t="s">
        <v>17</v>
      </c>
      <c r="K18" t="s">
        <v>141</v>
      </c>
      <c r="M18" t="s">
        <v>328</v>
      </c>
      <c r="N18" s="12" t="s">
        <v>342</v>
      </c>
      <c r="O18" s="5" t="s">
        <v>27</v>
      </c>
      <c r="P18" s="5" t="s">
        <v>13</v>
      </c>
      <c r="Q18" s="4">
        <v>3</v>
      </c>
      <c r="R18" s="4">
        <v>0</v>
      </c>
    </row>
    <row r="19" spans="1:18" x14ac:dyDescent="0.25">
      <c r="A19" s="15">
        <v>37318</v>
      </c>
      <c r="C19" t="s">
        <v>13</v>
      </c>
      <c r="D19" s="4" t="s">
        <v>4</v>
      </c>
      <c r="E19" s="5" t="s">
        <v>27</v>
      </c>
      <c r="F19" s="4">
        <v>0</v>
      </c>
      <c r="G19" s="4" t="s">
        <v>4</v>
      </c>
      <c r="H19" s="4">
        <v>4</v>
      </c>
      <c r="I19" s="4">
        <v>70</v>
      </c>
      <c r="J19" t="s">
        <v>77</v>
      </c>
      <c r="K19" s="5" t="s">
        <v>142</v>
      </c>
      <c r="M19" t="s">
        <v>328</v>
      </c>
      <c r="N19" s="12" t="s">
        <v>342</v>
      </c>
      <c r="O19" s="5" t="s">
        <v>9</v>
      </c>
      <c r="P19" t="s">
        <v>48</v>
      </c>
      <c r="Q19" s="4">
        <v>3</v>
      </c>
      <c r="R19" s="4">
        <v>1</v>
      </c>
    </row>
    <row r="20" spans="1:18" x14ac:dyDescent="0.25">
      <c r="A20" s="15">
        <v>37324</v>
      </c>
      <c r="C20" t="s">
        <v>27</v>
      </c>
      <c r="D20" s="4" t="s">
        <v>4</v>
      </c>
      <c r="E20" s="5" t="s">
        <v>13</v>
      </c>
      <c r="F20" s="4">
        <v>4</v>
      </c>
      <c r="G20" s="4" t="s">
        <v>4</v>
      </c>
      <c r="H20" s="4">
        <v>1</v>
      </c>
      <c r="I20" s="4">
        <v>43</v>
      </c>
      <c r="J20" t="s">
        <v>70</v>
      </c>
      <c r="K20" s="5" t="s">
        <v>71</v>
      </c>
      <c r="M20" t="s">
        <v>330</v>
      </c>
      <c r="N20" s="12" t="s">
        <v>342</v>
      </c>
      <c r="O20" t="s">
        <v>27</v>
      </c>
      <c r="P20" t="s">
        <v>61</v>
      </c>
      <c r="Q20" s="4">
        <v>3</v>
      </c>
      <c r="R20" s="4">
        <v>1</v>
      </c>
    </row>
    <row r="21" spans="1:18" x14ac:dyDescent="0.25">
      <c r="C21" s="1" t="s">
        <v>143</v>
      </c>
      <c r="K21" s="5"/>
      <c r="M21" t="s">
        <v>330</v>
      </c>
      <c r="N21" s="12" t="s">
        <v>342</v>
      </c>
      <c r="O21" t="s">
        <v>10</v>
      </c>
      <c r="P21" s="5" t="s">
        <v>9</v>
      </c>
      <c r="Q21" s="4">
        <v>3</v>
      </c>
      <c r="R21" s="4">
        <v>0</v>
      </c>
    </row>
    <row r="22" spans="1:18" x14ac:dyDescent="0.25">
      <c r="C22"/>
      <c r="K22" s="5"/>
      <c r="M22" t="s">
        <v>331</v>
      </c>
      <c r="N22" s="12" t="s">
        <v>342</v>
      </c>
      <c r="O22" t="s">
        <v>61</v>
      </c>
      <c r="P22" t="s">
        <v>9</v>
      </c>
      <c r="Q22" s="12">
        <v>1</v>
      </c>
      <c r="R22" s="4">
        <v>0</v>
      </c>
    </row>
    <row r="23" spans="1:18" x14ac:dyDescent="0.25">
      <c r="A23" s="15">
        <v>37317</v>
      </c>
      <c r="C23" s="5" t="s">
        <v>9</v>
      </c>
      <c r="D23" s="4" t="s">
        <v>4</v>
      </c>
      <c r="E23" s="5" t="s">
        <v>48</v>
      </c>
      <c r="F23" s="4">
        <v>3</v>
      </c>
      <c r="G23" s="4" t="s">
        <v>4</v>
      </c>
      <c r="H23" s="4">
        <v>2</v>
      </c>
      <c r="I23" s="4">
        <v>97</v>
      </c>
      <c r="J23" t="s">
        <v>70</v>
      </c>
      <c r="K23" s="5" t="s">
        <v>71</v>
      </c>
      <c r="M23" t="s">
        <v>332</v>
      </c>
      <c r="N23" s="12" t="s">
        <v>342</v>
      </c>
      <c r="O23" t="s">
        <v>10</v>
      </c>
      <c r="P23" t="s">
        <v>27</v>
      </c>
      <c r="Q23" s="4">
        <v>3</v>
      </c>
      <c r="R23" s="4">
        <v>1</v>
      </c>
    </row>
    <row r="24" spans="1:18" x14ac:dyDescent="0.25">
      <c r="A24" s="15">
        <v>37320</v>
      </c>
      <c r="C24" s="5" t="s">
        <v>48</v>
      </c>
      <c r="D24" s="4" t="s">
        <v>4</v>
      </c>
      <c r="E24" s="5" t="s">
        <v>9</v>
      </c>
      <c r="F24" s="4">
        <v>5</v>
      </c>
      <c r="G24" s="4" t="s">
        <v>4</v>
      </c>
      <c r="H24" s="4">
        <v>2</v>
      </c>
      <c r="I24" s="4">
        <v>143</v>
      </c>
      <c r="J24" t="s">
        <v>25</v>
      </c>
      <c r="K24" s="5" t="s">
        <v>90</v>
      </c>
      <c r="M24" t="s">
        <v>333</v>
      </c>
      <c r="Q24" s="4">
        <f>SUM(Q16:Q23)</f>
        <v>22</v>
      </c>
      <c r="R24" s="4">
        <f>SUM(R16:R23)</f>
        <v>7</v>
      </c>
    </row>
    <row r="25" spans="1:18" x14ac:dyDescent="0.25">
      <c r="A25" s="15">
        <v>37324</v>
      </c>
      <c r="C25" s="5" t="s">
        <v>9</v>
      </c>
      <c r="D25" s="4" t="s">
        <v>4</v>
      </c>
      <c r="E25" s="5" t="s">
        <v>48</v>
      </c>
      <c r="F25" s="4">
        <v>4</v>
      </c>
      <c r="G25" s="4" t="s">
        <v>4</v>
      </c>
      <c r="H25" s="4">
        <v>2</v>
      </c>
      <c r="I25" s="4">
        <v>117</v>
      </c>
      <c r="J25" t="s">
        <v>154</v>
      </c>
      <c r="K25" s="5" t="s">
        <v>155</v>
      </c>
    </row>
    <row r="26" spans="1:18" x14ac:dyDescent="0.25">
      <c r="A26" s="15">
        <v>37327</v>
      </c>
      <c r="C26" s="5" t="s">
        <v>48</v>
      </c>
      <c r="D26" s="4" t="s">
        <v>4</v>
      </c>
      <c r="E26" s="5" t="s">
        <v>9</v>
      </c>
      <c r="F26" s="4">
        <v>2</v>
      </c>
      <c r="G26" s="4" t="s">
        <v>4</v>
      </c>
      <c r="H26" s="4">
        <v>3</v>
      </c>
      <c r="I26" s="4">
        <v>187</v>
      </c>
      <c r="J26" t="s">
        <v>70</v>
      </c>
      <c r="K26" s="5" t="s">
        <v>71</v>
      </c>
    </row>
    <row r="27" spans="1:18" x14ac:dyDescent="0.25">
      <c r="C27" s="1" t="s">
        <v>148</v>
      </c>
    </row>
    <row r="28" spans="1:18" x14ac:dyDescent="0.25">
      <c r="C28" s="1"/>
    </row>
    <row r="29" spans="1:18" x14ac:dyDescent="0.25">
      <c r="A29" s="14" t="s">
        <v>97</v>
      </c>
      <c r="C29"/>
    </row>
    <row r="30" spans="1:18" x14ac:dyDescent="0.25">
      <c r="A30" s="15">
        <v>37330</v>
      </c>
      <c r="C30" t="s">
        <v>27</v>
      </c>
      <c r="D30" s="4" t="s">
        <v>4</v>
      </c>
      <c r="E30" s="5" t="s">
        <v>61</v>
      </c>
      <c r="F30" s="4">
        <v>4</v>
      </c>
      <c r="G30" s="4" t="s">
        <v>4</v>
      </c>
      <c r="H30" s="4">
        <v>0</v>
      </c>
      <c r="I30" s="4">
        <v>74</v>
      </c>
      <c r="J30" t="s">
        <v>156</v>
      </c>
      <c r="K30" t="s">
        <v>17</v>
      </c>
    </row>
    <row r="31" spans="1:18" x14ac:dyDescent="0.25">
      <c r="A31" s="15">
        <v>37332</v>
      </c>
      <c r="C31" t="s">
        <v>61</v>
      </c>
      <c r="D31" s="12" t="s">
        <v>4</v>
      </c>
      <c r="E31" t="s">
        <v>27</v>
      </c>
      <c r="F31" s="4">
        <v>3</v>
      </c>
      <c r="G31" s="4" t="s">
        <v>4</v>
      </c>
      <c r="H31" s="4">
        <v>2</v>
      </c>
      <c r="I31" s="4">
        <v>108</v>
      </c>
      <c r="J31" t="s">
        <v>124</v>
      </c>
      <c r="K31" t="s">
        <v>123</v>
      </c>
    </row>
    <row r="32" spans="1:18" x14ac:dyDescent="0.25">
      <c r="A32" s="15">
        <v>37338</v>
      </c>
      <c r="C32" t="s">
        <v>27</v>
      </c>
      <c r="D32" s="4" t="s">
        <v>4</v>
      </c>
      <c r="E32" s="5" t="s">
        <v>61</v>
      </c>
      <c r="F32" s="4">
        <v>3</v>
      </c>
      <c r="G32" s="4" t="s">
        <v>4</v>
      </c>
      <c r="H32" s="4">
        <v>2</v>
      </c>
      <c r="I32" s="4">
        <v>88</v>
      </c>
      <c r="J32" t="s">
        <v>25</v>
      </c>
      <c r="K32" s="5" t="s">
        <v>90</v>
      </c>
    </row>
    <row r="33" spans="1:11" x14ac:dyDescent="0.25">
      <c r="A33" s="15">
        <v>37339</v>
      </c>
      <c r="C33" t="s">
        <v>61</v>
      </c>
      <c r="D33" s="12" t="s">
        <v>4</v>
      </c>
      <c r="E33" t="s">
        <v>27</v>
      </c>
      <c r="F33" s="4">
        <v>3</v>
      </c>
      <c r="G33" s="4" t="s">
        <v>4</v>
      </c>
      <c r="H33" s="4">
        <v>4</v>
      </c>
      <c r="I33" s="4">
        <v>211</v>
      </c>
      <c r="J33" t="s">
        <v>18</v>
      </c>
      <c r="K33" s="5" t="s">
        <v>119</v>
      </c>
    </row>
    <row r="34" spans="1:11" x14ac:dyDescent="0.25">
      <c r="C34" s="1" t="s">
        <v>151</v>
      </c>
      <c r="K34" s="5"/>
    </row>
    <row r="35" spans="1:11" x14ac:dyDescent="0.25">
      <c r="C35"/>
      <c r="K35" s="5"/>
    </row>
    <row r="36" spans="1:11" x14ac:dyDescent="0.25">
      <c r="A36" s="15">
        <v>37331</v>
      </c>
      <c r="C36" t="s">
        <v>10</v>
      </c>
      <c r="D36" s="4" t="s">
        <v>4</v>
      </c>
      <c r="E36" s="5" t="s">
        <v>9</v>
      </c>
      <c r="F36" s="4">
        <v>3</v>
      </c>
      <c r="G36" s="4" t="s">
        <v>4</v>
      </c>
      <c r="H36" s="4">
        <v>0</v>
      </c>
      <c r="I36" s="4">
        <v>129</v>
      </c>
      <c r="J36" t="s">
        <v>71</v>
      </c>
      <c r="K36" s="5" t="s">
        <v>70</v>
      </c>
    </row>
    <row r="37" spans="1:11" x14ac:dyDescent="0.25">
      <c r="A37" s="15">
        <v>37332</v>
      </c>
      <c r="C37" s="5" t="s">
        <v>9</v>
      </c>
      <c r="D37" s="4" t="s">
        <v>4</v>
      </c>
      <c r="E37" s="5" t="s">
        <v>10</v>
      </c>
      <c r="F37" s="4">
        <v>2</v>
      </c>
      <c r="G37" s="4" t="s">
        <v>4</v>
      </c>
      <c r="H37" s="4">
        <v>3</v>
      </c>
      <c r="I37" s="4">
        <v>203</v>
      </c>
      <c r="J37" t="s">
        <v>71</v>
      </c>
      <c r="K37" s="5" t="s">
        <v>70</v>
      </c>
    </row>
    <row r="38" spans="1:11" x14ac:dyDescent="0.25">
      <c r="A38" s="15">
        <v>37338</v>
      </c>
      <c r="C38" t="s">
        <v>10</v>
      </c>
      <c r="D38" s="4" t="s">
        <v>4</v>
      </c>
      <c r="E38" s="5" t="s">
        <v>9</v>
      </c>
      <c r="F38" s="4">
        <v>2</v>
      </c>
      <c r="G38" s="4" t="s">
        <v>4</v>
      </c>
      <c r="H38" s="4">
        <v>1</v>
      </c>
      <c r="I38" s="4">
        <v>112</v>
      </c>
      <c r="J38" t="s">
        <v>71</v>
      </c>
      <c r="K38" s="5" t="s">
        <v>70</v>
      </c>
    </row>
    <row r="39" spans="1:11" x14ac:dyDescent="0.25">
      <c r="C39" s="3" t="s">
        <v>99</v>
      </c>
    </row>
    <row r="40" spans="1:11" x14ac:dyDescent="0.25">
      <c r="C40" s="3"/>
    </row>
    <row r="41" spans="1:11" x14ac:dyDescent="0.25">
      <c r="A41" s="14" t="s">
        <v>28</v>
      </c>
    </row>
    <row r="42" spans="1:11" x14ac:dyDescent="0.25">
      <c r="A42" s="15">
        <v>37351</v>
      </c>
      <c r="C42" t="s">
        <v>61</v>
      </c>
      <c r="D42" s="12" t="s">
        <v>4</v>
      </c>
      <c r="E42" s="5" t="s">
        <v>9</v>
      </c>
      <c r="F42" s="4">
        <v>6</v>
      </c>
      <c r="G42" s="4" t="s">
        <v>4</v>
      </c>
      <c r="H42" s="4">
        <v>5</v>
      </c>
      <c r="I42" s="4">
        <v>199</v>
      </c>
      <c r="J42" t="s">
        <v>71</v>
      </c>
      <c r="K42" s="5" t="s">
        <v>70</v>
      </c>
    </row>
    <row r="43" spans="1:11" x14ac:dyDescent="0.25">
      <c r="C43" s="1" t="s">
        <v>152</v>
      </c>
      <c r="D43" s="12"/>
      <c r="K43" s="5"/>
    </row>
    <row r="44" spans="1:11" x14ac:dyDescent="0.25">
      <c r="C44" s="1"/>
      <c r="D44" s="12"/>
      <c r="K44" s="5"/>
    </row>
    <row r="45" spans="1:11" x14ac:dyDescent="0.25">
      <c r="A45" s="14" t="s">
        <v>100</v>
      </c>
      <c r="C45"/>
      <c r="D45" s="12"/>
      <c r="K45" s="5"/>
    </row>
    <row r="46" spans="1:11" x14ac:dyDescent="0.25">
      <c r="A46" s="15">
        <v>37350</v>
      </c>
      <c r="C46" t="s">
        <v>10</v>
      </c>
      <c r="D46" s="12" t="s">
        <v>4</v>
      </c>
      <c r="E46" s="5" t="s">
        <v>27</v>
      </c>
      <c r="F46" s="4">
        <v>3</v>
      </c>
      <c r="G46" s="4" t="s">
        <v>4</v>
      </c>
      <c r="H46" s="4">
        <v>1</v>
      </c>
      <c r="I46" s="4">
        <v>168</v>
      </c>
      <c r="J46" t="s">
        <v>25</v>
      </c>
      <c r="K46" s="5" t="s">
        <v>90</v>
      </c>
    </row>
    <row r="47" spans="1:11" x14ac:dyDescent="0.25">
      <c r="A47" s="15">
        <v>37353</v>
      </c>
      <c r="C47" s="5" t="s">
        <v>27</v>
      </c>
      <c r="D47" s="12" t="s">
        <v>4</v>
      </c>
      <c r="E47" t="s">
        <v>10</v>
      </c>
      <c r="F47" s="4">
        <v>3</v>
      </c>
      <c r="G47" s="4" t="s">
        <v>4</v>
      </c>
      <c r="H47" s="4">
        <v>2</v>
      </c>
      <c r="I47" s="4">
        <v>270</v>
      </c>
      <c r="J47" t="s">
        <v>17</v>
      </c>
      <c r="K47" s="5" t="s">
        <v>102</v>
      </c>
    </row>
    <row r="48" spans="1:11" x14ac:dyDescent="0.25">
      <c r="A48" s="15">
        <v>37357</v>
      </c>
      <c r="C48" t="s">
        <v>10</v>
      </c>
      <c r="D48" s="12" t="s">
        <v>4</v>
      </c>
      <c r="E48" s="5" t="s">
        <v>27</v>
      </c>
      <c r="F48" s="4">
        <v>7</v>
      </c>
      <c r="G48" s="4" t="s">
        <v>4</v>
      </c>
      <c r="H48" s="4">
        <v>5</v>
      </c>
      <c r="I48" s="4">
        <v>148</v>
      </c>
      <c r="J48" t="s">
        <v>71</v>
      </c>
      <c r="K48" s="5" t="s">
        <v>70</v>
      </c>
    </row>
    <row r="49" spans="1:11" x14ac:dyDescent="0.25">
      <c r="A49" s="15">
        <v>37358</v>
      </c>
      <c r="C49" s="5" t="s">
        <v>27</v>
      </c>
      <c r="D49" s="12" t="s">
        <v>4</v>
      </c>
      <c r="E49" t="s">
        <v>10</v>
      </c>
      <c r="F49" s="4">
        <v>0</v>
      </c>
      <c r="G49" s="4" t="s">
        <v>4</v>
      </c>
      <c r="H49" s="4">
        <v>4</v>
      </c>
      <c r="I49" s="4">
        <v>350</v>
      </c>
      <c r="J49" t="s">
        <v>71</v>
      </c>
      <c r="K49" s="5" t="s">
        <v>70</v>
      </c>
    </row>
    <row r="50" spans="1:11" x14ac:dyDescent="0.25">
      <c r="C50" s="3" t="s">
        <v>153</v>
      </c>
    </row>
    <row r="51" spans="1:11" x14ac:dyDescent="0.25">
      <c r="C51"/>
      <c r="D51" s="12"/>
      <c r="K51" s="5"/>
    </row>
    <row r="52" spans="1:11" x14ac:dyDescent="0.25">
      <c r="C52"/>
      <c r="J52" s="1" t="s">
        <v>103</v>
      </c>
      <c r="K52" s="5"/>
    </row>
    <row r="53" spans="1:11" x14ac:dyDescent="0.25">
      <c r="C53"/>
      <c r="J53" t="s">
        <v>135</v>
      </c>
      <c r="K53" s="4">
        <v>1</v>
      </c>
    </row>
    <row r="54" spans="1:11" x14ac:dyDescent="0.25">
      <c r="C54" s="3"/>
      <c r="J54" t="s">
        <v>156</v>
      </c>
      <c r="K54" s="4">
        <v>1</v>
      </c>
    </row>
    <row r="55" spans="1:11" x14ac:dyDescent="0.25">
      <c r="J55" t="s">
        <v>17</v>
      </c>
      <c r="K55" s="4">
        <v>3</v>
      </c>
    </row>
    <row r="56" spans="1:11" x14ac:dyDescent="0.25">
      <c r="A56" s="14"/>
      <c r="J56" t="s">
        <v>70</v>
      </c>
      <c r="K56" s="4">
        <v>10</v>
      </c>
    </row>
    <row r="57" spans="1:11" x14ac:dyDescent="0.25">
      <c r="C57"/>
      <c r="J57" t="s">
        <v>144</v>
      </c>
      <c r="K57" s="4">
        <v>1</v>
      </c>
    </row>
    <row r="58" spans="1:11" x14ac:dyDescent="0.25">
      <c r="C58"/>
      <c r="J58" s="5" t="s">
        <v>102</v>
      </c>
      <c r="K58" s="4">
        <v>1</v>
      </c>
    </row>
    <row r="59" spans="1:11" x14ac:dyDescent="0.25">
      <c r="C59"/>
      <c r="J59" t="s">
        <v>18</v>
      </c>
      <c r="K59" s="4">
        <v>1</v>
      </c>
    </row>
    <row r="60" spans="1:11" x14ac:dyDescent="0.25">
      <c r="C60"/>
      <c r="J60" s="5" t="s">
        <v>140</v>
      </c>
      <c r="K60" s="4">
        <v>1</v>
      </c>
    </row>
    <row r="61" spans="1:11" x14ac:dyDescent="0.25">
      <c r="C61" s="3"/>
      <c r="J61" t="s">
        <v>139</v>
      </c>
      <c r="K61" s="4">
        <v>1</v>
      </c>
    </row>
    <row r="62" spans="1:11" x14ac:dyDescent="0.25">
      <c r="J62" t="s">
        <v>25</v>
      </c>
      <c r="K62" s="4">
        <v>4</v>
      </c>
    </row>
    <row r="63" spans="1:11" x14ac:dyDescent="0.25">
      <c r="C63"/>
      <c r="J63" t="s">
        <v>77</v>
      </c>
      <c r="K63" s="4">
        <v>1</v>
      </c>
    </row>
    <row r="64" spans="1:11" x14ac:dyDescent="0.25">
      <c r="C64"/>
      <c r="J64" s="5" t="s">
        <v>145</v>
      </c>
      <c r="K64" s="4">
        <v>1</v>
      </c>
    </row>
    <row r="65" spans="1:11" x14ac:dyDescent="0.25">
      <c r="C65"/>
      <c r="J65" t="s">
        <v>154</v>
      </c>
      <c r="K65" s="4">
        <v>1</v>
      </c>
    </row>
    <row r="66" spans="1:11" x14ac:dyDescent="0.25">
      <c r="C66"/>
      <c r="J66" s="5" t="s">
        <v>15</v>
      </c>
      <c r="K66" s="4">
        <v>1</v>
      </c>
    </row>
    <row r="67" spans="1:11" x14ac:dyDescent="0.25">
      <c r="C67" s="3"/>
      <c r="J67" s="5" t="s">
        <v>119</v>
      </c>
      <c r="K67" s="4">
        <v>1</v>
      </c>
    </row>
    <row r="68" spans="1:11" x14ac:dyDescent="0.25">
      <c r="C68"/>
      <c r="J68" t="s">
        <v>71</v>
      </c>
      <c r="K68" s="4">
        <v>10</v>
      </c>
    </row>
    <row r="69" spans="1:11" x14ac:dyDescent="0.25">
      <c r="A69" s="14"/>
      <c r="C69"/>
      <c r="J69" s="5" t="s">
        <v>157</v>
      </c>
      <c r="K69" s="4">
        <v>1</v>
      </c>
    </row>
    <row r="70" spans="1:11" x14ac:dyDescent="0.25">
      <c r="C70"/>
      <c r="J70" t="s">
        <v>21</v>
      </c>
      <c r="K70" s="4">
        <v>2</v>
      </c>
    </row>
    <row r="71" spans="1:11" x14ac:dyDescent="0.25">
      <c r="C71" s="1"/>
      <c r="J71" s="5" t="s">
        <v>147</v>
      </c>
      <c r="K71" s="4">
        <v>1</v>
      </c>
    </row>
    <row r="72" spans="1:11" x14ac:dyDescent="0.25">
      <c r="C72"/>
      <c r="J72" s="5" t="s">
        <v>142</v>
      </c>
      <c r="K72" s="4">
        <v>1</v>
      </c>
    </row>
    <row r="73" spans="1:11" x14ac:dyDescent="0.25">
      <c r="A73" s="14"/>
      <c r="J73" s="5" t="s">
        <v>123</v>
      </c>
      <c r="K73" s="4">
        <v>2</v>
      </c>
    </row>
    <row r="74" spans="1:11" x14ac:dyDescent="0.25">
      <c r="C74"/>
      <c r="J74" t="s">
        <v>138</v>
      </c>
      <c r="K74" s="4">
        <v>1</v>
      </c>
    </row>
    <row r="75" spans="1:11" x14ac:dyDescent="0.25">
      <c r="C75"/>
      <c r="J75" t="s">
        <v>146</v>
      </c>
      <c r="K75" s="4">
        <v>1</v>
      </c>
    </row>
    <row r="76" spans="1:11" x14ac:dyDescent="0.25">
      <c r="C76"/>
      <c r="J76" s="5" t="s">
        <v>22</v>
      </c>
      <c r="K76" s="4">
        <v>1</v>
      </c>
    </row>
    <row r="77" spans="1:11" x14ac:dyDescent="0.25">
      <c r="C77"/>
      <c r="J77" t="s">
        <v>124</v>
      </c>
      <c r="K77" s="4">
        <v>1</v>
      </c>
    </row>
    <row r="78" spans="1:11" x14ac:dyDescent="0.25">
      <c r="A78" s="16"/>
      <c r="C78" s="1"/>
      <c r="E78" s="6"/>
      <c r="J78" t="s">
        <v>78</v>
      </c>
      <c r="K78" s="4">
        <v>1</v>
      </c>
    </row>
    <row r="79" spans="1:11" x14ac:dyDescent="0.25">
      <c r="A79" s="14"/>
      <c r="C79"/>
      <c r="E79" s="6"/>
      <c r="J79" s="5" t="s">
        <v>90</v>
      </c>
      <c r="K79" s="4">
        <v>4</v>
      </c>
    </row>
    <row r="80" spans="1:11" x14ac:dyDescent="0.25">
      <c r="A80" s="16"/>
      <c r="C80"/>
      <c r="E80" s="6"/>
      <c r="J80" t="s">
        <v>16</v>
      </c>
      <c r="K80" s="4">
        <v>1</v>
      </c>
    </row>
    <row r="81" spans="1:11" x14ac:dyDescent="0.25">
      <c r="A81" s="16"/>
      <c r="C81" s="1"/>
      <c r="E81" s="6"/>
      <c r="J81" t="s">
        <v>141</v>
      </c>
      <c r="K81" s="4">
        <v>1</v>
      </c>
    </row>
    <row r="82" spans="1:11" x14ac:dyDescent="0.25">
      <c r="A82" s="16"/>
      <c r="C82"/>
      <c r="E82" s="6"/>
      <c r="J82" s="5" t="s">
        <v>155</v>
      </c>
      <c r="K82" s="4">
        <v>1</v>
      </c>
    </row>
    <row r="83" spans="1:11" x14ac:dyDescent="0.25">
      <c r="A83" s="14"/>
      <c r="C83"/>
      <c r="E83" s="6"/>
      <c r="K83" s="4">
        <f>SUM(K53:K82)</f>
        <v>58</v>
      </c>
    </row>
  </sheetData>
  <sortState xmlns:xlrd2="http://schemas.microsoft.com/office/spreadsheetml/2017/richdata2" ref="M8:T11">
    <sortCondition descending="1" ref="T8:T11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Salibandyliigan play offs ottelut kaudella 2001-02&amp;R31.5.2002</oddHeader>
    <oddFooter>&amp;C&amp;P /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75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34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36957</v>
      </c>
      <c r="C4" t="s">
        <v>10</v>
      </c>
      <c r="D4" s="4" t="s">
        <v>4</v>
      </c>
      <c r="E4" s="5" t="s">
        <v>9</v>
      </c>
      <c r="F4" s="4">
        <v>1</v>
      </c>
      <c r="G4" s="4" t="s">
        <v>4</v>
      </c>
      <c r="H4" s="4">
        <v>0</v>
      </c>
      <c r="I4" s="4">
        <v>153</v>
      </c>
      <c r="J4" t="s">
        <v>16</v>
      </c>
      <c r="K4" s="5" t="s">
        <v>15</v>
      </c>
      <c r="M4" t="s">
        <v>10</v>
      </c>
      <c r="N4" s="4">
        <v>10</v>
      </c>
      <c r="O4" s="4">
        <v>8</v>
      </c>
      <c r="P4" s="4">
        <v>0</v>
      </c>
      <c r="Q4" s="4">
        <v>2</v>
      </c>
      <c r="R4" s="4">
        <f>SUM(F4+H5+F28+H29+F30+H38+F39+H40+F41+H42)</f>
        <v>30</v>
      </c>
      <c r="S4" s="4">
        <f>SUM(H4+F5+H28+F29+H30+F38+H39+F40+H41+F42)</f>
        <v>18</v>
      </c>
      <c r="T4" s="4">
        <f>O4*2</f>
        <v>16</v>
      </c>
    </row>
    <row r="5" spans="1:20" x14ac:dyDescent="0.25">
      <c r="A5" s="15">
        <v>36959</v>
      </c>
      <c r="C5" t="s">
        <v>9</v>
      </c>
      <c r="D5" s="4" t="s">
        <v>4</v>
      </c>
      <c r="E5" s="5" t="s">
        <v>10</v>
      </c>
      <c r="F5" s="4">
        <v>2</v>
      </c>
      <c r="G5" s="4" t="s">
        <v>4</v>
      </c>
      <c r="H5" s="4">
        <v>4</v>
      </c>
      <c r="I5" s="4">
        <v>110</v>
      </c>
      <c r="J5" t="s">
        <v>50</v>
      </c>
      <c r="K5" s="5" t="s">
        <v>132</v>
      </c>
      <c r="M5" t="s">
        <v>61</v>
      </c>
      <c r="N5" s="4">
        <v>11</v>
      </c>
      <c r="O5" s="4">
        <v>7</v>
      </c>
      <c r="P5" s="4">
        <v>0</v>
      </c>
      <c r="Q5" s="4">
        <v>4</v>
      </c>
      <c r="R5" s="4">
        <f>SUM(F17+H18+F22+H23+F24+H25+F38+H39+F40+H41+F42)</f>
        <v>39</v>
      </c>
      <c r="S5" s="4">
        <f>SUM(H17+F18+H22+F23+H24+F25+H38+F39+H40+F41+H42)</f>
        <v>30</v>
      </c>
      <c r="T5" s="4">
        <f t="shared" ref="T5:T7" si="0">O5*2</f>
        <v>14</v>
      </c>
    </row>
    <row r="6" spans="1:20" x14ac:dyDescent="0.25">
      <c r="C6" s="1" t="s">
        <v>95</v>
      </c>
      <c r="K6" s="5"/>
      <c r="M6" s="5" t="s">
        <v>83</v>
      </c>
      <c r="N6" s="4">
        <v>7</v>
      </c>
      <c r="O6" s="4">
        <v>4</v>
      </c>
      <c r="P6" s="4">
        <v>0</v>
      </c>
      <c r="Q6" s="4">
        <v>3</v>
      </c>
      <c r="R6" s="4">
        <f>SUM(H13+F14+H22+F23+H24+F25+H34)</f>
        <v>24</v>
      </c>
      <c r="S6" s="4">
        <f>SUM(F13+H14+F22+H23+F24+H25+F34)</f>
        <v>20</v>
      </c>
      <c r="T6" s="4">
        <f t="shared" si="0"/>
        <v>8</v>
      </c>
    </row>
    <row r="7" spans="1:20" x14ac:dyDescent="0.25">
      <c r="C7"/>
      <c r="K7" s="5"/>
      <c r="M7" t="s">
        <v>14</v>
      </c>
      <c r="N7" s="4">
        <v>7</v>
      </c>
      <c r="O7" s="4">
        <v>2</v>
      </c>
      <c r="P7" s="4">
        <v>0</v>
      </c>
      <c r="Q7" s="4">
        <v>5</v>
      </c>
      <c r="R7" s="4">
        <f>SUM(F8+H9+F10+H28+F29+H30+F34)</f>
        <v>8</v>
      </c>
      <c r="S7" s="4">
        <f>SUM(H8+F9+H10+F28+H29+F30+H34)</f>
        <v>18</v>
      </c>
      <c r="T7" s="4">
        <f t="shared" si="0"/>
        <v>4</v>
      </c>
    </row>
    <row r="8" spans="1:20" x14ac:dyDescent="0.25">
      <c r="A8" s="15">
        <v>36960</v>
      </c>
      <c r="C8" t="s">
        <v>14</v>
      </c>
      <c r="D8" s="4" t="s">
        <v>4</v>
      </c>
      <c r="E8" s="5" t="s">
        <v>129</v>
      </c>
      <c r="F8" s="4">
        <v>3</v>
      </c>
      <c r="G8" s="4" t="s">
        <v>4</v>
      </c>
      <c r="H8" s="4">
        <v>0</v>
      </c>
      <c r="I8" s="4">
        <v>126</v>
      </c>
      <c r="J8" t="s">
        <v>133</v>
      </c>
      <c r="K8" s="5" t="s">
        <v>77</v>
      </c>
      <c r="M8" s="5" t="s">
        <v>129</v>
      </c>
      <c r="N8" s="4">
        <v>3</v>
      </c>
      <c r="O8" s="4">
        <v>1</v>
      </c>
      <c r="P8" s="4">
        <v>0</v>
      </c>
      <c r="Q8" s="4">
        <v>2</v>
      </c>
      <c r="R8" s="4">
        <f>SUM(H10+F9+H8)</f>
        <v>3</v>
      </c>
      <c r="S8" s="4">
        <f>SUM(F10+H9+F8)</f>
        <v>6</v>
      </c>
      <c r="T8" s="4">
        <f>O8*2</f>
        <v>2</v>
      </c>
    </row>
    <row r="9" spans="1:20" x14ac:dyDescent="0.25">
      <c r="A9" s="15">
        <v>36961</v>
      </c>
      <c r="C9" s="5" t="s">
        <v>129</v>
      </c>
      <c r="D9" s="4" t="s">
        <v>4</v>
      </c>
      <c r="E9" s="5" t="s">
        <v>14</v>
      </c>
      <c r="F9" s="4">
        <v>3</v>
      </c>
      <c r="G9" s="4" t="s">
        <v>4</v>
      </c>
      <c r="H9" s="4">
        <v>2</v>
      </c>
      <c r="I9" s="4">
        <v>103</v>
      </c>
      <c r="J9" t="s">
        <v>70</v>
      </c>
      <c r="K9" s="5" t="s">
        <v>71</v>
      </c>
      <c r="M9" s="5" t="s">
        <v>128</v>
      </c>
      <c r="N9" s="4">
        <v>2</v>
      </c>
      <c r="O9" s="4">
        <v>0</v>
      </c>
      <c r="P9" s="4">
        <v>0</v>
      </c>
      <c r="Q9" s="4">
        <v>2</v>
      </c>
      <c r="R9" s="4">
        <f>SUM(H17+F18)</f>
        <v>5</v>
      </c>
      <c r="S9" s="4">
        <f>SUM(F17+H18)</f>
        <v>12</v>
      </c>
      <c r="T9" s="4">
        <f>O9*2</f>
        <v>0</v>
      </c>
    </row>
    <row r="10" spans="1:20" x14ac:dyDescent="0.25">
      <c r="A10" s="15">
        <v>36968</v>
      </c>
      <c r="C10" t="s">
        <v>14</v>
      </c>
      <c r="D10" s="4" t="s">
        <v>4</v>
      </c>
      <c r="E10" s="5" t="s">
        <v>129</v>
      </c>
      <c r="F10" s="4">
        <v>1</v>
      </c>
      <c r="G10" s="4" t="s">
        <v>4</v>
      </c>
      <c r="H10" s="4">
        <v>0</v>
      </c>
      <c r="I10" s="4">
        <v>246</v>
      </c>
      <c r="J10" t="s">
        <v>85</v>
      </c>
      <c r="K10" s="5" t="s">
        <v>84</v>
      </c>
      <c r="M10" s="5" t="s">
        <v>48</v>
      </c>
      <c r="N10" s="4">
        <v>2</v>
      </c>
      <c r="O10" s="4">
        <v>0</v>
      </c>
      <c r="P10" s="4">
        <v>0</v>
      </c>
      <c r="Q10" s="4">
        <v>2</v>
      </c>
      <c r="R10" s="4">
        <f>SUM(F13+H14)</f>
        <v>7</v>
      </c>
      <c r="S10" s="4">
        <f>SUM(H13+F14)</f>
        <v>9</v>
      </c>
      <c r="T10" s="4">
        <f>O10*2</f>
        <v>0</v>
      </c>
    </row>
    <row r="11" spans="1:20" x14ac:dyDescent="0.25">
      <c r="C11" s="1" t="s">
        <v>47</v>
      </c>
      <c r="K11" s="5"/>
      <c r="M11" s="5" t="s">
        <v>9</v>
      </c>
      <c r="N11" s="4">
        <v>2</v>
      </c>
      <c r="O11" s="4">
        <v>0</v>
      </c>
      <c r="P11" s="4">
        <v>0</v>
      </c>
      <c r="Q11" s="4">
        <v>2</v>
      </c>
      <c r="R11" s="4">
        <f>SUM(H4+F5)</f>
        <v>2</v>
      </c>
      <c r="S11" s="4">
        <f>SUM(F4+H5)</f>
        <v>5</v>
      </c>
      <c r="T11" s="4">
        <f>O11*2</f>
        <v>0</v>
      </c>
    </row>
    <row r="12" spans="1:20" x14ac:dyDescent="0.25">
      <c r="C12"/>
      <c r="K12" s="5"/>
      <c r="N12" s="4">
        <f>SUM(N4:N11)</f>
        <v>44</v>
      </c>
      <c r="O12" s="4">
        <f t="shared" ref="O12:T12" si="1">SUM(O4:O11)</f>
        <v>22</v>
      </c>
      <c r="P12" s="4">
        <f t="shared" si="1"/>
        <v>0</v>
      </c>
      <c r="Q12" s="4">
        <f t="shared" si="1"/>
        <v>22</v>
      </c>
      <c r="R12" s="4">
        <f t="shared" si="1"/>
        <v>118</v>
      </c>
      <c r="S12" s="4">
        <f t="shared" si="1"/>
        <v>118</v>
      </c>
      <c r="T12" s="4">
        <f t="shared" si="1"/>
        <v>44</v>
      </c>
    </row>
    <row r="13" spans="1:20" x14ac:dyDescent="0.25">
      <c r="A13" s="15">
        <v>36960</v>
      </c>
      <c r="C13" t="s">
        <v>48</v>
      </c>
      <c r="D13" s="4" t="s">
        <v>4</v>
      </c>
      <c r="E13" s="5" t="s">
        <v>83</v>
      </c>
      <c r="F13" s="4">
        <v>2</v>
      </c>
      <c r="G13" s="4" t="s">
        <v>4</v>
      </c>
      <c r="H13" s="4">
        <v>3</v>
      </c>
      <c r="I13" s="4">
        <v>58</v>
      </c>
      <c r="J13" t="s">
        <v>70</v>
      </c>
      <c r="K13" s="5" t="s">
        <v>71</v>
      </c>
    </row>
    <row r="14" spans="1:20" x14ac:dyDescent="0.25">
      <c r="A14" s="15">
        <v>36961</v>
      </c>
      <c r="C14" s="5" t="s">
        <v>83</v>
      </c>
      <c r="D14" s="4" t="s">
        <v>4</v>
      </c>
      <c r="E14" s="5" t="s">
        <v>48</v>
      </c>
      <c r="F14" s="4">
        <v>6</v>
      </c>
      <c r="G14" s="4" t="s">
        <v>4</v>
      </c>
      <c r="H14" s="4">
        <v>5</v>
      </c>
      <c r="I14" s="4">
        <v>118</v>
      </c>
      <c r="J14" t="s">
        <v>125</v>
      </c>
      <c r="K14" s="5" t="s">
        <v>19</v>
      </c>
    </row>
    <row r="15" spans="1:20" x14ac:dyDescent="0.25">
      <c r="C15" s="1" t="s">
        <v>96</v>
      </c>
      <c r="K15" s="5"/>
      <c r="M15" s="1" t="s">
        <v>327</v>
      </c>
    </row>
    <row r="16" spans="1:20" x14ac:dyDescent="0.25">
      <c r="C16"/>
      <c r="K16" s="5"/>
      <c r="M16" t="s">
        <v>328</v>
      </c>
      <c r="N16" s="12" t="s">
        <v>341</v>
      </c>
      <c r="O16" t="s">
        <v>10</v>
      </c>
      <c r="P16" t="s">
        <v>9</v>
      </c>
      <c r="Q16" s="4">
        <v>2</v>
      </c>
      <c r="R16" s="4">
        <v>0</v>
      </c>
    </row>
    <row r="17" spans="1:18" x14ac:dyDescent="0.25">
      <c r="A17" s="15">
        <v>36959</v>
      </c>
      <c r="C17" s="5" t="s">
        <v>61</v>
      </c>
      <c r="D17" s="4" t="s">
        <v>4</v>
      </c>
      <c r="E17" s="5" t="s">
        <v>128</v>
      </c>
      <c r="F17" s="4">
        <v>7</v>
      </c>
      <c r="G17" s="4" t="s">
        <v>4</v>
      </c>
      <c r="H17" s="4">
        <v>1</v>
      </c>
      <c r="I17" s="4">
        <v>110</v>
      </c>
      <c r="J17" t="s">
        <v>130</v>
      </c>
      <c r="K17" s="5" t="s">
        <v>131</v>
      </c>
      <c r="M17" t="s">
        <v>328</v>
      </c>
      <c r="N17" s="12" t="s">
        <v>341</v>
      </c>
      <c r="O17" t="s">
        <v>14</v>
      </c>
      <c r="P17" t="s">
        <v>129</v>
      </c>
      <c r="Q17" s="4">
        <v>2</v>
      </c>
      <c r="R17" s="4">
        <v>1</v>
      </c>
    </row>
    <row r="18" spans="1:18" x14ac:dyDescent="0.25">
      <c r="A18" s="15">
        <v>36961</v>
      </c>
      <c r="C18" s="5" t="s">
        <v>128</v>
      </c>
      <c r="D18" s="4" t="s">
        <v>4</v>
      </c>
      <c r="E18" s="5" t="s">
        <v>61</v>
      </c>
      <c r="F18" s="4">
        <v>4</v>
      </c>
      <c r="G18" s="4" t="s">
        <v>4</v>
      </c>
      <c r="H18" s="4">
        <v>5</v>
      </c>
      <c r="I18" s="4">
        <v>70</v>
      </c>
      <c r="J18" t="s">
        <v>135</v>
      </c>
      <c r="K18" t="s">
        <v>136</v>
      </c>
      <c r="M18" t="s">
        <v>328</v>
      </c>
      <c r="N18" s="12" t="s">
        <v>341</v>
      </c>
      <c r="O18" s="5" t="s">
        <v>83</v>
      </c>
      <c r="P18" s="5" t="s">
        <v>48</v>
      </c>
      <c r="Q18" s="4">
        <v>2</v>
      </c>
      <c r="R18" s="4">
        <v>0</v>
      </c>
    </row>
    <row r="19" spans="1:18" x14ac:dyDescent="0.25">
      <c r="C19" s="1" t="s">
        <v>134</v>
      </c>
      <c r="M19" t="s">
        <v>328</v>
      </c>
      <c r="N19" s="12" t="s">
        <v>341</v>
      </c>
      <c r="O19" t="s">
        <v>61</v>
      </c>
      <c r="P19" t="s">
        <v>128</v>
      </c>
      <c r="Q19" s="4">
        <v>2</v>
      </c>
      <c r="R19" s="4">
        <v>0</v>
      </c>
    </row>
    <row r="20" spans="1:18" x14ac:dyDescent="0.25">
      <c r="C20" s="1"/>
      <c r="M20" t="s">
        <v>330</v>
      </c>
      <c r="N20" s="12" t="s">
        <v>341</v>
      </c>
      <c r="O20" t="s">
        <v>61</v>
      </c>
      <c r="P20" s="5" t="s">
        <v>83</v>
      </c>
      <c r="Q20" s="4">
        <v>3</v>
      </c>
      <c r="R20" s="4">
        <v>1</v>
      </c>
    </row>
    <row r="21" spans="1:18" x14ac:dyDescent="0.25">
      <c r="A21" s="14" t="s">
        <v>97</v>
      </c>
      <c r="C21"/>
      <c r="M21" t="s">
        <v>330</v>
      </c>
      <c r="N21" s="12" t="s">
        <v>341</v>
      </c>
      <c r="O21" t="s">
        <v>10</v>
      </c>
      <c r="P21" t="s">
        <v>14</v>
      </c>
      <c r="Q21" s="4">
        <v>3</v>
      </c>
      <c r="R21" s="4">
        <v>0</v>
      </c>
    </row>
    <row r="22" spans="1:18" x14ac:dyDescent="0.25">
      <c r="A22" s="15">
        <v>36974</v>
      </c>
      <c r="C22" t="s">
        <v>61</v>
      </c>
      <c r="D22" s="4" t="s">
        <v>4</v>
      </c>
      <c r="E22" s="5" t="s">
        <v>83</v>
      </c>
      <c r="F22" s="4">
        <v>3</v>
      </c>
      <c r="G22" s="4" t="s">
        <v>4</v>
      </c>
      <c r="H22" s="4">
        <v>2</v>
      </c>
      <c r="I22" s="4">
        <v>92</v>
      </c>
      <c r="J22" t="s">
        <v>123</v>
      </c>
      <c r="K22" t="s">
        <v>124</v>
      </c>
      <c r="M22" t="s">
        <v>331</v>
      </c>
      <c r="N22" s="12" t="s">
        <v>341</v>
      </c>
      <c r="O22" t="s">
        <v>83</v>
      </c>
      <c r="P22" s="5" t="s">
        <v>14</v>
      </c>
      <c r="Q22" s="12">
        <v>1</v>
      </c>
      <c r="R22" s="4">
        <v>0</v>
      </c>
    </row>
    <row r="23" spans="1:18" x14ac:dyDescent="0.25">
      <c r="A23" s="15">
        <v>36975</v>
      </c>
      <c r="C23" t="s">
        <v>83</v>
      </c>
      <c r="D23" s="12" t="s">
        <v>4</v>
      </c>
      <c r="E23" t="s">
        <v>61</v>
      </c>
      <c r="F23" s="4">
        <v>4</v>
      </c>
      <c r="G23" s="4" t="s">
        <v>4</v>
      </c>
      <c r="H23" s="4">
        <v>3</v>
      </c>
      <c r="I23" s="4">
        <v>149</v>
      </c>
      <c r="J23" t="s">
        <v>126</v>
      </c>
      <c r="K23" t="s">
        <v>125</v>
      </c>
      <c r="M23" t="s">
        <v>332</v>
      </c>
      <c r="N23" s="12" t="s">
        <v>341</v>
      </c>
      <c r="O23" t="s">
        <v>10</v>
      </c>
      <c r="P23" t="s">
        <v>61</v>
      </c>
      <c r="Q23" s="4">
        <v>3</v>
      </c>
      <c r="R23" s="4">
        <v>2</v>
      </c>
    </row>
    <row r="24" spans="1:18" x14ac:dyDescent="0.25">
      <c r="A24" s="15">
        <v>36979</v>
      </c>
      <c r="C24" t="s">
        <v>61</v>
      </c>
      <c r="D24" s="4" t="s">
        <v>4</v>
      </c>
      <c r="E24" s="5" t="s">
        <v>83</v>
      </c>
      <c r="F24" s="4">
        <v>4</v>
      </c>
      <c r="G24" s="4" t="s">
        <v>4</v>
      </c>
      <c r="H24" s="4">
        <v>3</v>
      </c>
      <c r="I24" s="4">
        <v>142</v>
      </c>
      <c r="J24" t="s">
        <v>16</v>
      </c>
      <c r="K24" s="5" t="s">
        <v>15</v>
      </c>
      <c r="M24" t="s">
        <v>333</v>
      </c>
      <c r="Q24" s="4">
        <f>SUM(Q16:Q23)</f>
        <v>18</v>
      </c>
      <c r="R24" s="4">
        <f>SUM(R16:R23)</f>
        <v>4</v>
      </c>
    </row>
    <row r="25" spans="1:18" x14ac:dyDescent="0.25">
      <c r="A25" s="15">
        <v>36981</v>
      </c>
      <c r="C25" t="s">
        <v>83</v>
      </c>
      <c r="D25" s="12" t="s">
        <v>4</v>
      </c>
      <c r="E25" t="s">
        <v>61</v>
      </c>
      <c r="F25" s="4">
        <v>2</v>
      </c>
      <c r="G25" s="4" t="s">
        <v>4</v>
      </c>
      <c r="H25" s="4">
        <v>3</v>
      </c>
      <c r="I25" s="4">
        <v>139</v>
      </c>
      <c r="J25" t="s">
        <v>125</v>
      </c>
      <c r="K25" s="5" t="s">
        <v>20</v>
      </c>
    </row>
    <row r="26" spans="1:18" x14ac:dyDescent="0.25">
      <c r="C26" s="1" t="s">
        <v>122</v>
      </c>
      <c r="K26" s="5"/>
    </row>
    <row r="27" spans="1:18" x14ac:dyDescent="0.25">
      <c r="C27"/>
      <c r="K27" s="5"/>
    </row>
    <row r="28" spans="1:18" x14ac:dyDescent="0.25">
      <c r="A28" s="15">
        <v>36974</v>
      </c>
      <c r="C28" t="s">
        <v>10</v>
      </c>
      <c r="D28" s="4" t="s">
        <v>4</v>
      </c>
      <c r="E28" s="5" t="s">
        <v>14</v>
      </c>
      <c r="F28" s="4">
        <v>3</v>
      </c>
      <c r="G28" s="4" t="s">
        <v>4</v>
      </c>
      <c r="H28" s="4">
        <v>1</v>
      </c>
      <c r="I28" s="4">
        <v>165</v>
      </c>
      <c r="J28" t="s">
        <v>92</v>
      </c>
      <c r="K28" s="5" t="s">
        <v>93</v>
      </c>
    </row>
    <row r="29" spans="1:18" x14ac:dyDescent="0.25">
      <c r="A29" s="15">
        <v>36975</v>
      </c>
      <c r="C29" t="s">
        <v>14</v>
      </c>
      <c r="D29" s="4" t="s">
        <v>4</v>
      </c>
      <c r="E29" s="5" t="s">
        <v>10</v>
      </c>
      <c r="F29" s="4">
        <v>0</v>
      </c>
      <c r="G29" s="4" t="s">
        <v>4</v>
      </c>
      <c r="H29" s="4">
        <v>3</v>
      </c>
      <c r="I29" s="4">
        <v>137</v>
      </c>
      <c r="J29" t="s">
        <v>127</v>
      </c>
      <c r="K29" t="s">
        <v>22</v>
      </c>
    </row>
    <row r="30" spans="1:18" x14ac:dyDescent="0.25">
      <c r="A30" s="15">
        <v>36981</v>
      </c>
      <c r="C30" t="s">
        <v>10</v>
      </c>
      <c r="D30" s="4" t="s">
        <v>4</v>
      </c>
      <c r="E30" s="5" t="s">
        <v>14</v>
      </c>
      <c r="F30" s="4">
        <v>5</v>
      </c>
      <c r="G30" s="4" t="s">
        <v>4</v>
      </c>
      <c r="H30" s="4">
        <v>1</v>
      </c>
      <c r="I30" s="4">
        <v>147</v>
      </c>
      <c r="J30" t="s">
        <v>120</v>
      </c>
      <c r="K30" s="5" t="s">
        <v>6</v>
      </c>
    </row>
    <row r="31" spans="1:18" x14ac:dyDescent="0.25">
      <c r="C31" s="3" t="s">
        <v>99</v>
      </c>
    </row>
    <row r="32" spans="1:18" x14ac:dyDescent="0.25">
      <c r="C32" s="3"/>
    </row>
    <row r="33" spans="1:11" x14ac:dyDescent="0.25">
      <c r="A33" s="14" t="s">
        <v>28</v>
      </c>
    </row>
    <row r="34" spans="1:11" x14ac:dyDescent="0.25">
      <c r="A34" s="15">
        <v>36995</v>
      </c>
      <c r="C34" t="s">
        <v>14</v>
      </c>
      <c r="D34" s="12" t="s">
        <v>4</v>
      </c>
      <c r="E34" s="5" t="s">
        <v>83</v>
      </c>
      <c r="F34" s="4">
        <v>0</v>
      </c>
      <c r="G34" s="4" t="s">
        <v>4</v>
      </c>
      <c r="H34" s="4">
        <v>4</v>
      </c>
      <c r="I34" s="4">
        <v>273</v>
      </c>
      <c r="J34" t="s">
        <v>21</v>
      </c>
      <c r="K34" t="s">
        <v>22</v>
      </c>
    </row>
    <row r="35" spans="1:11" x14ac:dyDescent="0.25">
      <c r="C35" s="1" t="s">
        <v>121</v>
      </c>
      <c r="D35" s="12"/>
      <c r="K35" s="5"/>
    </row>
    <row r="36" spans="1:11" x14ac:dyDescent="0.25">
      <c r="C36" s="1"/>
      <c r="D36" s="12"/>
      <c r="K36" s="5"/>
    </row>
    <row r="37" spans="1:11" x14ac:dyDescent="0.25">
      <c r="A37" s="14" t="s">
        <v>100</v>
      </c>
      <c r="C37"/>
      <c r="D37" s="12"/>
      <c r="K37" s="5"/>
    </row>
    <row r="38" spans="1:11" x14ac:dyDescent="0.25">
      <c r="A38" s="15">
        <v>36987</v>
      </c>
      <c r="C38" t="s">
        <v>61</v>
      </c>
      <c r="D38" s="12" t="s">
        <v>4</v>
      </c>
      <c r="E38" s="5" t="s">
        <v>10</v>
      </c>
      <c r="F38" s="4">
        <v>1</v>
      </c>
      <c r="G38" s="4" t="s">
        <v>4</v>
      </c>
      <c r="H38" s="4">
        <v>2</v>
      </c>
      <c r="I38" s="4">
        <v>168</v>
      </c>
      <c r="J38" t="s">
        <v>120</v>
      </c>
      <c r="K38" s="5" t="s">
        <v>6</v>
      </c>
    </row>
    <row r="39" spans="1:11" x14ac:dyDescent="0.25">
      <c r="A39" s="15">
        <v>36989</v>
      </c>
      <c r="C39" t="s">
        <v>10</v>
      </c>
      <c r="D39" s="12" t="s">
        <v>4</v>
      </c>
      <c r="E39" t="s">
        <v>61</v>
      </c>
      <c r="F39" s="4">
        <v>3</v>
      </c>
      <c r="G39" s="4" t="s">
        <v>4</v>
      </c>
      <c r="H39" s="4">
        <v>2</v>
      </c>
      <c r="I39" s="4">
        <v>312</v>
      </c>
      <c r="J39" t="s">
        <v>70</v>
      </c>
      <c r="K39" s="5" t="s">
        <v>71</v>
      </c>
    </row>
    <row r="40" spans="1:11" x14ac:dyDescent="0.25">
      <c r="A40" s="15">
        <v>36994</v>
      </c>
      <c r="C40" t="s">
        <v>61</v>
      </c>
      <c r="D40" s="12" t="s">
        <v>4</v>
      </c>
      <c r="E40" s="5" t="s">
        <v>10</v>
      </c>
      <c r="F40" s="4">
        <v>4</v>
      </c>
      <c r="G40" s="4" t="s">
        <v>4</v>
      </c>
      <c r="H40" s="4">
        <v>3</v>
      </c>
      <c r="I40" s="4">
        <v>350</v>
      </c>
      <c r="J40" t="s">
        <v>18</v>
      </c>
      <c r="K40" s="5" t="s">
        <v>119</v>
      </c>
    </row>
    <row r="41" spans="1:11" x14ac:dyDescent="0.25">
      <c r="A41" s="15">
        <v>36997</v>
      </c>
      <c r="C41" t="s">
        <v>10</v>
      </c>
      <c r="D41" s="12" t="s">
        <v>4</v>
      </c>
      <c r="E41" t="s">
        <v>61</v>
      </c>
      <c r="F41" s="4">
        <v>4</v>
      </c>
      <c r="G41" s="4" t="s">
        <v>4</v>
      </c>
      <c r="H41" s="4">
        <v>6</v>
      </c>
      <c r="I41" s="4">
        <v>472</v>
      </c>
      <c r="J41" t="s">
        <v>70</v>
      </c>
      <c r="K41" s="5" t="s">
        <v>71</v>
      </c>
    </row>
    <row r="42" spans="1:11" x14ac:dyDescent="0.25">
      <c r="A42" s="15">
        <v>37001</v>
      </c>
      <c r="C42" t="s">
        <v>61</v>
      </c>
      <c r="D42" s="12" t="s">
        <v>4</v>
      </c>
      <c r="E42" s="5" t="s">
        <v>10</v>
      </c>
      <c r="F42" s="4">
        <v>1</v>
      </c>
      <c r="G42" s="4" t="s">
        <v>4</v>
      </c>
      <c r="H42" s="4">
        <v>2</v>
      </c>
      <c r="I42" s="4">
        <v>593</v>
      </c>
      <c r="J42" t="s">
        <v>18</v>
      </c>
      <c r="K42" s="5" t="s">
        <v>119</v>
      </c>
    </row>
    <row r="43" spans="1:11" x14ac:dyDescent="0.25">
      <c r="C43" s="3" t="s">
        <v>118</v>
      </c>
    </row>
    <row r="44" spans="1:11" x14ac:dyDescent="0.25">
      <c r="C44"/>
      <c r="D44" s="12"/>
      <c r="K44" s="5"/>
    </row>
    <row r="45" spans="1:11" x14ac:dyDescent="0.25">
      <c r="C45"/>
      <c r="J45" s="1" t="s">
        <v>103</v>
      </c>
      <c r="K45" s="5"/>
    </row>
    <row r="46" spans="1:11" x14ac:dyDescent="0.25">
      <c r="C46"/>
      <c r="J46" t="s">
        <v>135</v>
      </c>
      <c r="K46" s="4">
        <v>1</v>
      </c>
    </row>
    <row r="47" spans="1:11" x14ac:dyDescent="0.25">
      <c r="C47" s="3"/>
      <c r="J47" t="s">
        <v>50</v>
      </c>
      <c r="K47" s="4">
        <v>1</v>
      </c>
    </row>
    <row r="48" spans="1:11" x14ac:dyDescent="0.25">
      <c r="J48" s="5" t="s">
        <v>93</v>
      </c>
      <c r="K48" s="4">
        <v>1</v>
      </c>
    </row>
    <row r="49" spans="1:11" x14ac:dyDescent="0.25">
      <c r="A49" s="14"/>
      <c r="J49" t="s">
        <v>70</v>
      </c>
      <c r="K49" s="4">
        <v>4</v>
      </c>
    </row>
    <row r="50" spans="1:11" x14ac:dyDescent="0.25">
      <c r="C50"/>
      <c r="J50" s="5" t="s">
        <v>132</v>
      </c>
      <c r="K50" s="4">
        <v>1</v>
      </c>
    </row>
    <row r="51" spans="1:11" x14ac:dyDescent="0.25">
      <c r="C51"/>
      <c r="J51" t="s">
        <v>120</v>
      </c>
      <c r="K51" s="4">
        <v>2</v>
      </c>
    </row>
    <row r="52" spans="1:11" x14ac:dyDescent="0.25">
      <c r="C52"/>
      <c r="J52" t="s">
        <v>18</v>
      </c>
      <c r="K52" s="4">
        <v>2</v>
      </c>
    </row>
    <row r="53" spans="1:11" x14ac:dyDescent="0.25">
      <c r="C53"/>
      <c r="J53" t="s">
        <v>125</v>
      </c>
      <c r="K53" s="4">
        <v>3</v>
      </c>
    </row>
    <row r="54" spans="1:11" x14ac:dyDescent="0.25">
      <c r="C54" s="3"/>
      <c r="J54" t="s">
        <v>127</v>
      </c>
      <c r="K54" s="4">
        <v>1</v>
      </c>
    </row>
    <row r="55" spans="1:11" x14ac:dyDescent="0.25">
      <c r="J55" s="5" t="s">
        <v>77</v>
      </c>
      <c r="K55" s="4">
        <v>1</v>
      </c>
    </row>
    <row r="56" spans="1:11" x14ac:dyDescent="0.25">
      <c r="C56"/>
      <c r="J56" t="s">
        <v>126</v>
      </c>
      <c r="K56" s="4">
        <v>1</v>
      </c>
    </row>
    <row r="57" spans="1:11" x14ac:dyDescent="0.25">
      <c r="C57"/>
      <c r="J57" s="5" t="s">
        <v>15</v>
      </c>
      <c r="K57" s="4">
        <v>2</v>
      </c>
    </row>
    <row r="58" spans="1:11" x14ac:dyDescent="0.25">
      <c r="C58"/>
      <c r="J58" s="5" t="s">
        <v>119</v>
      </c>
      <c r="K58" s="4">
        <v>2</v>
      </c>
    </row>
    <row r="59" spans="1:11" x14ac:dyDescent="0.25">
      <c r="C59"/>
      <c r="J59" t="s">
        <v>92</v>
      </c>
      <c r="K59" s="4">
        <v>1</v>
      </c>
    </row>
    <row r="60" spans="1:11" x14ac:dyDescent="0.25">
      <c r="C60" s="3"/>
      <c r="J60" s="5" t="s">
        <v>71</v>
      </c>
      <c r="K60" s="4">
        <v>4</v>
      </c>
    </row>
    <row r="61" spans="1:11" x14ac:dyDescent="0.25">
      <c r="C61"/>
      <c r="J61" t="s">
        <v>85</v>
      </c>
      <c r="K61" s="4">
        <v>1</v>
      </c>
    </row>
    <row r="62" spans="1:11" x14ac:dyDescent="0.25">
      <c r="A62" s="14"/>
      <c r="C62"/>
      <c r="J62" t="s">
        <v>21</v>
      </c>
      <c r="K62" s="4">
        <v>1</v>
      </c>
    </row>
    <row r="63" spans="1:11" x14ac:dyDescent="0.25">
      <c r="C63"/>
      <c r="J63" s="5" t="s">
        <v>19</v>
      </c>
      <c r="K63" s="4">
        <v>1</v>
      </c>
    </row>
    <row r="64" spans="1:11" x14ac:dyDescent="0.25">
      <c r="C64" s="1"/>
      <c r="J64" t="s">
        <v>130</v>
      </c>
      <c r="K64" s="4">
        <v>1</v>
      </c>
    </row>
    <row r="65" spans="1:11" x14ac:dyDescent="0.25">
      <c r="C65"/>
      <c r="J65" t="s">
        <v>133</v>
      </c>
      <c r="K65" s="4">
        <v>1</v>
      </c>
    </row>
    <row r="66" spans="1:11" x14ac:dyDescent="0.25">
      <c r="A66" s="14"/>
      <c r="J66" t="s">
        <v>123</v>
      </c>
      <c r="K66" s="4">
        <v>1</v>
      </c>
    </row>
    <row r="67" spans="1:11" x14ac:dyDescent="0.25">
      <c r="C67"/>
      <c r="J67" s="5" t="s">
        <v>6</v>
      </c>
      <c r="K67" s="4">
        <v>2</v>
      </c>
    </row>
    <row r="68" spans="1:11" x14ac:dyDescent="0.25">
      <c r="C68"/>
      <c r="J68" t="s">
        <v>136</v>
      </c>
      <c r="K68" s="4">
        <v>1</v>
      </c>
    </row>
    <row r="69" spans="1:11" x14ac:dyDescent="0.25">
      <c r="C69"/>
      <c r="J69" t="s">
        <v>22</v>
      </c>
      <c r="K69" s="4">
        <v>2</v>
      </c>
    </row>
    <row r="70" spans="1:11" x14ac:dyDescent="0.25">
      <c r="C70"/>
      <c r="J70" t="s">
        <v>124</v>
      </c>
      <c r="K70" s="4">
        <v>1</v>
      </c>
    </row>
    <row r="71" spans="1:11" x14ac:dyDescent="0.25">
      <c r="A71" s="16"/>
      <c r="C71" s="1"/>
      <c r="E71" s="6"/>
      <c r="J71" s="5" t="s">
        <v>131</v>
      </c>
      <c r="K71" s="4">
        <v>1</v>
      </c>
    </row>
    <row r="72" spans="1:11" x14ac:dyDescent="0.25">
      <c r="A72" s="14"/>
      <c r="C72"/>
      <c r="E72" s="6"/>
      <c r="J72" t="s">
        <v>16</v>
      </c>
      <c r="K72" s="4">
        <v>2</v>
      </c>
    </row>
    <row r="73" spans="1:11" x14ac:dyDescent="0.25">
      <c r="A73" s="16"/>
      <c r="C73"/>
      <c r="E73" s="6"/>
      <c r="J73" s="5" t="s">
        <v>20</v>
      </c>
      <c r="K73" s="4">
        <v>1</v>
      </c>
    </row>
    <row r="74" spans="1:11" x14ac:dyDescent="0.25">
      <c r="A74" s="16"/>
      <c r="C74" s="1"/>
      <c r="E74" s="6"/>
      <c r="J74" s="5" t="s">
        <v>84</v>
      </c>
      <c r="K74" s="4">
        <v>1</v>
      </c>
    </row>
    <row r="75" spans="1:11" x14ac:dyDescent="0.25">
      <c r="A75" s="16"/>
      <c r="C75"/>
      <c r="E75" s="6"/>
      <c r="K75" s="4">
        <f>SUM(K46:K74)</f>
        <v>44</v>
      </c>
    </row>
  </sheetData>
  <sortState xmlns:xlrd2="http://schemas.microsoft.com/office/spreadsheetml/2017/richdata2" ref="M8:T11">
    <sortCondition descending="1" ref="T8:T11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Salibandyliigan play offs ottelut kaudella 2000-01</oddHeader>
    <oddFooter>&amp;C&amp;P /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67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34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36574</v>
      </c>
      <c r="C4" t="s">
        <v>10</v>
      </c>
      <c r="D4" s="4" t="s">
        <v>4</v>
      </c>
      <c r="E4" s="5" t="s">
        <v>9</v>
      </c>
      <c r="F4" s="4">
        <v>7</v>
      </c>
      <c r="G4" s="4" t="s">
        <v>4</v>
      </c>
      <c r="H4" s="4">
        <v>0</v>
      </c>
      <c r="I4" s="4">
        <v>102</v>
      </c>
      <c r="J4" t="s">
        <v>25</v>
      </c>
      <c r="K4" s="5" t="s">
        <v>26</v>
      </c>
      <c r="M4" t="s">
        <v>48</v>
      </c>
      <c r="N4" s="4">
        <v>9</v>
      </c>
      <c r="O4" s="4">
        <v>8</v>
      </c>
      <c r="P4" s="4">
        <v>0</v>
      </c>
      <c r="Q4" s="4">
        <v>1</v>
      </c>
      <c r="R4" s="4">
        <f>SUM(F12+H13+F21+H22+F23+F36+H37+F38+H39)</f>
        <v>44</v>
      </c>
      <c r="S4" s="4">
        <f>SUM(H12+F13+H21+F22+H23+H36+F37+H38+F39)</f>
        <v>17</v>
      </c>
      <c r="T4" s="4">
        <f>O4*2</f>
        <v>16</v>
      </c>
    </row>
    <row r="5" spans="1:20" x14ac:dyDescent="0.25">
      <c r="A5" s="15">
        <v>36576</v>
      </c>
      <c r="C5" t="s">
        <v>9</v>
      </c>
      <c r="D5" s="4" t="s">
        <v>4</v>
      </c>
      <c r="E5" s="5" t="s">
        <v>10</v>
      </c>
      <c r="F5" s="4">
        <v>2</v>
      </c>
      <c r="G5" s="4" t="s">
        <v>4</v>
      </c>
      <c r="H5" s="4">
        <v>3</v>
      </c>
      <c r="I5" s="4">
        <v>70</v>
      </c>
      <c r="J5" t="s">
        <v>70</v>
      </c>
      <c r="K5" s="5" t="s">
        <v>71</v>
      </c>
      <c r="M5" t="s">
        <v>10</v>
      </c>
      <c r="N5" s="4">
        <v>9</v>
      </c>
      <c r="O5" s="4">
        <v>6</v>
      </c>
      <c r="P5" s="4">
        <v>0</v>
      </c>
      <c r="Q5" s="4">
        <v>3</v>
      </c>
      <c r="R5" s="4">
        <f>SUM(F4+H5+F26+H27+F28+H36+F37+H38+F39)</f>
        <v>26</v>
      </c>
      <c r="S5" s="4">
        <f>SUM(H4+F5+H26+F27+H28+F36+H37+F38+H39)</f>
        <v>16</v>
      </c>
      <c r="T5" s="4">
        <f t="shared" ref="T5:T11" si="0">O5*2</f>
        <v>12</v>
      </c>
    </row>
    <row r="6" spans="1:20" x14ac:dyDescent="0.25">
      <c r="C6" s="1" t="s">
        <v>95</v>
      </c>
      <c r="K6" s="5"/>
      <c r="M6" t="s">
        <v>14</v>
      </c>
      <c r="N6" s="4">
        <v>6</v>
      </c>
      <c r="O6" s="4">
        <v>3</v>
      </c>
      <c r="P6" s="4">
        <v>0</v>
      </c>
      <c r="Q6" s="4">
        <v>3</v>
      </c>
      <c r="R6" s="4">
        <f>SUM(F8+H9+H26+F27+H28+F32)</f>
        <v>12</v>
      </c>
      <c r="S6" s="4">
        <f>SUM(H8+F9+F26+H27+F28+H32)</f>
        <v>15</v>
      </c>
      <c r="T6" s="4">
        <f t="shared" si="0"/>
        <v>6</v>
      </c>
    </row>
    <row r="7" spans="1:20" x14ac:dyDescent="0.25">
      <c r="C7"/>
      <c r="K7" s="5"/>
      <c r="M7" s="5" t="s">
        <v>83</v>
      </c>
      <c r="N7" s="4">
        <v>6</v>
      </c>
      <c r="O7" s="4">
        <v>2</v>
      </c>
      <c r="P7" s="4">
        <v>0</v>
      </c>
      <c r="Q7" s="4">
        <v>4</v>
      </c>
      <c r="R7" s="4">
        <f>SUM(F16+H17+H21+F22+H23+H32)</f>
        <v>19</v>
      </c>
      <c r="S7" s="4">
        <f>SUM(H16+F17+F21+H22+F23+F32)</f>
        <v>22</v>
      </c>
      <c r="T7" s="4">
        <f t="shared" si="0"/>
        <v>4</v>
      </c>
    </row>
    <row r="8" spans="1:20" x14ac:dyDescent="0.25">
      <c r="A8" s="15">
        <v>36575</v>
      </c>
      <c r="C8" t="s">
        <v>14</v>
      </c>
      <c r="D8" s="4" t="s">
        <v>4</v>
      </c>
      <c r="E8" s="5" t="s">
        <v>64</v>
      </c>
      <c r="F8" s="4">
        <v>3</v>
      </c>
      <c r="G8" s="4" t="s">
        <v>4</v>
      </c>
      <c r="H8" s="4">
        <v>2</v>
      </c>
      <c r="I8" s="4">
        <v>122</v>
      </c>
      <c r="J8" t="s">
        <v>84</v>
      </c>
      <c r="K8" s="5" t="s">
        <v>85</v>
      </c>
      <c r="M8" t="s">
        <v>61</v>
      </c>
      <c r="N8" s="4">
        <v>2</v>
      </c>
      <c r="O8" s="4">
        <v>0</v>
      </c>
      <c r="P8" s="4">
        <v>0</v>
      </c>
      <c r="Q8" s="4">
        <v>2</v>
      </c>
      <c r="R8" s="4">
        <f>SUM(H16+F17)</f>
        <v>6</v>
      </c>
      <c r="S8" s="4">
        <f>SUM(F16+H17)</f>
        <v>10</v>
      </c>
      <c r="T8" s="4">
        <f t="shared" si="0"/>
        <v>0</v>
      </c>
    </row>
    <row r="9" spans="1:20" x14ac:dyDescent="0.25">
      <c r="A9" s="15">
        <v>36576</v>
      </c>
      <c r="C9" t="s">
        <v>64</v>
      </c>
      <c r="D9" s="4" t="s">
        <v>4</v>
      </c>
      <c r="E9" s="5" t="s">
        <v>14</v>
      </c>
      <c r="F9" s="4">
        <v>3</v>
      </c>
      <c r="G9" s="4" t="s">
        <v>4</v>
      </c>
      <c r="H9" s="4">
        <v>4</v>
      </c>
      <c r="I9" s="4">
        <v>115</v>
      </c>
      <c r="J9" t="s">
        <v>11</v>
      </c>
      <c r="K9" s="5" t="s">
        <v>102</v>
      </c>
      <c r="M9" t="s">
        <v>82</v>
      </c>
      <c r="N9" s="4">
        <v>2</v>
      </c>
      <c r="O9" s="4">
        <v>0</v>
      </c>
      <c r="P9" s="4">
        <v>0</v>
      </c>
      <c r="Q9" s="4">
        <v>2</v>
      </c>
      <c r="R9" s="4">
        <f>SUM(H12+F13)</f>
        <v>2</v>
      </c>
      <c r="S9" s="4">
        <f>SUM(F12+H13)</f>
        <v>19</v>
      </c>
      <c r="T9" s="4">
        <f t="shared" si="0"/>
        <v>0</v>
      </c>
    </row>
    <row r="10" spans="1:20" x14ac:dyDescent="0.25">
      <c r="C10" s="1" t="s">
        <v>38</v>
      </c>
      <c r="K10" s="5"/>
      <c r="M10" s="5" t="s">
        <v>64</v>
      </c>
      <c r="N10" s="4">
        <v>2</v>
      </c>
      <c r="O10" s="4">
        <v>0</v>
      </c>
      <c r="P10" s="4">
        <v>0</v>
      </c>
      <c r="Q10" s="4">
        <v>2</v>
      </c>
      <c r="R10" s="4">
        <f>SUM(H8+F9)</f>
        <v>5</v>
      </c>
      <c r="S10" s="4">
        <f>SUM(F8+H9)</f>
        <v>7</v>
      </c>
      <c r="T10" s="4">
        <f t="shared" si="0"/>
        <v>0</v>
      </c>
    </row>
    <row r="11" spans="1:20" x14ac:dyDescent="0.25">
      <c r="C11"/>
      <c r="K11" s="5"/>
      <c r="M11" s="5" t="s">
        <v>9</v>
      </c>
      <c r="N11" s="4">
        <v>2</v>
      </c>
      <c r="O11" s="4">
        <v>0</v>
      </c>
      <c r="P11" s="4">
        <v>0</v>
      </c>
      <c r="Q11" s="4">
        <v>2</v>
      </c>
      <c r="R11" s="4">
        <f>SUM(H4+F5)</f>
        <v>2</v>
      </c>
      <c r="S11" s="4">
        <f>SUM(F4+H5)</f>
        <v>10</v>
      </c>
      <c r="T11" s="4">
        <f t="shared" si="0"/>
        <v>0</v>
      </c>
    </row>
    <row r="12" spans="1:20" x14ac:dyDescent="0.25">
      <c r="A12" s="15">
        <v>36575</v>
      </c>
      <c r="C12" t="s">
        <v>48</v>
      </c>
      <c r="D12" s="4" t="s">
        <v>4</v>
      </c>
      <c r="E12" s="5" t="s">
        <v>82</v>
      </c>
      <c r="F12" s="4">
        <v>9</v>
      </c>
      <c r="G12" s="4" t="s">
        <v>4</v>
      </c>
      <c r="H12" s="4">
        <v>0</v>
      </c>
      <c r="I12" s="4">
        <v>70</v>
      </c>
      <c r="J12" t="s">
        <v>70</v>
      </c>
      <c r="K12" s="5" t="s">
        <v>71</v>
      </c>
      <c r="N12" s="4">
        <f>SUM(N4:N11)</f>
        <v>38</v>
      </c>
      <c r="O12" s="4">
        <f t="shared" ref="O12:T12" si="1">SUM(O4:O11)</f>
        <v>19</v>
      </c>
      <c r="P12" s="4">
        <f t="shared" si="1"/>
        <v>0</v>
      </c>
      <c r="Q12" s="4">
        <f t="shared" si="1"/>
        <v>19</v>
      </c>
      <c r="R12" s="4">
        <f t="shared" si="1"/>
        <v>116</v>
      </c>
      <c r="S12" s="4">
        <f t="shared" si="1"/>
        <v>116</v>
      </c>
      <c r="T12" s="4">
        <f t="shared" si="1"/>
        <v>38</v>
      </c>
    </row>
    <row r="13" spans="1:20" x14ac:dyDescent="0.25">
      <c r="A13" s="15">
        <v>36576</v>
      </c>
      <c r="C13" t="s">
        <v>82</v>
      </c>
      <c r="D13" s="4" t="s">
        <v>4</v>
      </c>
      <c r="E13" s="5" t="s">
        <v>48</v>
      </c>
      <c r="F13" s="4">
        <v>2</v>
      </c>
      <c r="G13" s="4" t="s">
        <v>4</v>
      </c>
      <c r="H13" s="4">
        <v>10</v>
      </c>
      <c r="I13" s="4">
        <v>141</v>
      </c>
      <c r="J13" t="s">
        <v>88</v>
      </c>
      <c r="K13" s="5" t="s">
        <v>89</v>
      </c>
    </row>
    <row r="14" spans="1:20" x14ac:dyDescent="0.25">
      <c r="C14" s="1" t="s">
        <v>67</v>
      </c>
      <c r="K14" s="5"/>
    </row>
    <row r="15" spans="1:20" x14ac:dyDescent="0.25">
      <c r="C15"/>
      <c r="K15" s="5"/>
      <c r="M15" s="1" t="s">
        <v>327</v>
      </c>
    </row>
    <row r="16" spans="1:20" x14ac:dyDescent="0.25">
      <c r="A16" s="15">
        <v>36575</v>
      </c>
      <c r="C16" t="s">
        <v>83</v>
      </c>
      <c r="D16" s="4" t="s">
        <v>4</v>
      </c>
      <c r="E16" s="5" t="s">
        <v>61</v>
      </c>
      <c r="F16" s="4">
        <v>5</v>
      </c>
      <c r="G16" s="4" t="s">
        <v>4</v>
      </c>
      <c r="H16" s="4">
        <v>3</v>
      </c>
      <c r="I16" s="4">
        <v>110</v>
      </c>
      <c r="J16" t="s">
        <v>86</v>
      </c>
      <c r="K16" s="5" t="s">
        <v>87</v>
      </c>
      <c r="M16" t="s">
        <v>328</v>
      </c>
      <c r="N16" s="12" t="s">
        <v>340</v>
      </c>
      <c r="O16" t="s">
        <v>10</v>
      </c>
      <c r="P16" t="s">
        <v>9</v>
      </c>
      <c r="Q16" s="4">
        <v>2</v>
      </c>
      <c r="R16" s="4">
        <v>0</v>
      </c>
    </row>
    <row r="17" spans="1:18" x14ac:dyDescent="0.25">
      <c r="A17" s="15">
        <v>36579</v>
      </c>
      <c r="C17" t="s">
        <v>61</v>
      </c>
      <c r="D17" s="4" t="s">
        <v>4</v>
      </c>
      <c r="E17" s="5" t="s">
        <v>83</v>
      </c>
      <c r="F17" s="4">
        <v>3</v>
      </c>
      <c r="G17" s="4" t="s">
        <v>4</v>
      </c>
      <c r="H17" s="4">
        <v>5</v>
      </c>
      <c r="I17" s="4">
        <v>180</v>
      </c>
      <c r="J17" t="s">
        <v>78</v>
      </c>
      <c r="K17" t="s">
        <v>80</v>
      </c>
      <c r="M17" t="s">
        <v>328</v>
      </c>
      <c r="N17" s="12" t="s">
        <v>340</v>
      </c>
      <c r="O17" t="s">
        <v>14</v>
      </c>
      <c r="P17" s="5" t="s">
        <v>64</v>
      </c>
      <c r="Q17" s="4">
        <v>2</v>
      </c>
      <c r="R17" s="4">
        <v>0</v>
      </c>
    </row>
    <row r="18" spans="1:18" x14ac:dyDescent="0.25">
      <c r="C18" s="1" t="s">
        <v>96</v>
      </c>
      <c r="M18" t="s">
        <v>328</v>
      </c>
      <c r="N18" s="12" t="s">
        <v>340</v>
      </c>
      <c r="O18" t="s">
        <v>48</v>
      </c>
      <c r="P18" s="5" t="s">
        <v>82</v>
      </c>
      <c r="Q18" s="4">
        <v>2</v>
      </c>
      <c r="R18" s="4">
        <v>0</v>
      </c>
    </row>
    <row r="19" spans="1:18" x14ac:dyDescent="0.25">
      <c r="C19" s="1"/>
      <c r="M19" t="s">
        <v>328</v>
      </c>
      <c r="N19" s="12" t="s">
        <v>340</v>
      </c>
      <c r="O19" s="5" t="s">
        <v>83</v>
      </c>
      <c r="P19" t="s">
        <v>61</v>
      </c>
      <c r="Q19" s="4">
        <v>2</v>
      </c>
      <c r="R19" s="4">
        <v>0</v>
      </c>
    </row>
    <row r="20" spans="1:18" x14ac:dyDescent="0.25">
      <c r="A20" s="14" t="s">
        <v>97</v>
      </c>
      <c r="C20"/>
      <c r="M20" t="s">
        <v>330</v>
      </c>
      <c r="N20" s="12" t="s">
        <v>340</v>
      </c>
      <c r="O20" t="s">
        <v>48</v>
      </c>
      <c r="P20" s="5" t="s">
        <v>83</v>
      </c>
      <c r="Q20" s="4">
        <v>3</v>
      </c>
      <c r="R20" s="4">
        <v>0</v>
      </c>
    </row>
    <row r="21" spans="1:18" x14ac:dyDescent="0.25">
      <c r="A21" s="15">
        <v>36589</v>
      </c>
      <c r="C21" t="s">
        <v>48</v>
      </c>
      <c r="D21" s="4" t="s">
        <v>4</v>
      </c>
      <c r="E21" s="5" t="s">
        <v>83</v>
      </c>
      <c r="F21" s="4">
        <v>5</v>
      </c>
      <c r="G21" s="4" t="s">
        <v>4</v>
      </c>
      <c r="H21" s="4">
        <v>2</v>
      </c>
      <c r="I21" s="4">
        <v>167</v>
      </c>
      <c r="J21" t="s">
        <v>11</v>
      </c>
      <c r="K21" t="s">
        <v>17</v>
      </c>
      <c r="M21" t="s">
        <v>330</v>
      </c>
      <c r="N21" s="12" t="s">
        <v>340</v>
      </c>
      <c r="O21" t="s">
        <v>10</v>
      </c>
      <c r="P21" t="s">
        <v>14</v>
      </c>
      <c r="Q21" s="4">
        <v>3</v>
      </c>
      <c r="R21" s="4">
        <v>0</v>
      </c>
    </row>
    <row r="22" spans="1:18" x14ac:dyDescent="0.25">
      <c r="A22" s="15">
        <v>36590</v>
      </c>
      <c r="C22" t="s">
        <v>83</v>
      </c>
      <c r="D22" s="12" t="s">
        <v>4</v>
      </c>
      <c r="E22" s="5" t="s">
        <v>48</v>
      </c>
      <c r="F22" s="4">
        <v>2</v>
      </c>
      <c r="G22" s="4" t="s">
        <v>4</v>
      </c>
      <c r="H22" s="4">
        <v>3</v>
      </c>
      <c r="I22" s="4">
        <v>175</v>
      </c>
      <c r="J22" t="s">
        <v>86</v>
      </c>
      <c r="K22" t="s">
        <v>91</v>
      </c>
      <c r="M22" t="s">
        <v>331</v>
      </c>
      <c r="N22" s="12" t="s">
        <v>340</v>
      </c>
      <c r="O22" t="s">
        <v>14</v>
      </c>
      <c r="P22" s="5" t="s">
        <v>83</v>
      </c>
      <c r="Q22" s="12">
        <v>1</v>
      </c>
      <c r="R22" s="4">
        <v>0</v>
      </c>
    </row>
    <row r="23" spans="1:18" x14ac:dyDescent="0.25">
      <c r="A23" s="15">
        <v>36596</v>
      </c>
      <c r="C23" t="s">
        <v>48</v>
      </c>
      <c r="D23" s="4" t="s">
        <v>4</v>
      </c>
      <c r="E23" s="5" t="s">
        <v>83</v>
      </c>
      <c r="F23" s="4">
        <v>4</v>
      </c>
      <c r="G23" s="4" t="s">
        <v>4</v>
      </c>
      <c r="H23" s="4">
        <v>3</v>
      </c>
      <c r="I23" s="4">
        <v>150</v>
      </c>
      <c r="J23" t="s">
        <v>70</v>
      </c>
      <c r="K23" s="5" t="s">
        <v>71</v>
      </c>
      <c r="M23" t="s">
        <v>332</v>
      </c>
      <c r="N23" s="12" t="s">
        <v>340</v>
      </c>
      <c r="O23" t="s">
        <v>48</v>
      </c>
      <c r="P23" t="s">
        <v>10</v>
      </c>
      <c r="Q23" s="4">
        <v>3</v>
      </c>
      <c r="R23" s="4">
        <v>1</v>
      </c>
    </row>
    <row r="24" spans="1:18" x14ac:dyDescent="0.25">
      <c r="C24" s="1" t="s">
        <v>98</v>
      </c>
      <c r="K24" s="5"/>
      <c r="M24" t="s">
        <v>333</v>
      </c>
      <c r="Q24" s="4">
        <f>SUM(Q16:Q23)</f>
        <v>18</v>
      </c>
      <c r="R24" s="4">
        <f>SUM(R16:R23)</f>
        <v>1</v>
      </c>
    </row>
    <row r="25" spans="1:18" x14ac:dyDescent="0.25">
      <c r="C25"/>
      <c r="K25" s="5"/>
    </row>
    <row r="26" spans="1:18" x14ac:dyDescent="0.25">
      <c r="A26" s="15">
        <v>36589</v>
      </c>
      <c r="C26" t="s">
        <v>10</v>
      </c>
      <c r="D26" s="4" t="s">
        <v>4</v>
      </c>
      <c r="E26" s="5" t="s">
        <v>14</v>
      </c>
      <c r="F26" s="4">
        <v>1</v>
      </c>
      <c r="G26" s="4" t="s">
        <v>4</v>
      </c>
      <c r="H26" s="4">
        <v>0</v>
      </c>
      <c r="I26" s="4">
        <v>120</v>
      </c>
      <c r="J26" t="s">
        <v>8</v>
      </c>
      <c r="K26" t="s">
        <v>90</v>
      </c>
    </row>
    <row r="27" spans="1:18" x14ac:dyDescent="0.25">
      <c r="A27" s="15">
        <v>36590</v>
      </c>
      <c r="C27" t="s">
        <v>14</v>
      </c>
      <c r="D27" s="4" t="s">
        <v>4</v>
      </c>
      <c r="E27" s="5" t="s">
        <v>10</v>
      </c>
      <c r="F27" s="4">
        <v>0</v>
      </c>
      <c r="G27" s="4" t="s">
        <v>4</v>
      </c>
      <c r="H27" s="4">
        <v>4</v>
      </c>
      <c r="I27" s="4">
        <v>269</v>
      </c>
      <c r="J27" t="s">
        <v>21</v>
      </c>
      <c r="K27" t="s">
        <v>22</v>
      </c>
    </row>
    <row r="28" spans="1:18" x14ac:dyDescent="0.25">
      <c r="A28" s="15">
        <v>36596</v>
      </c>
      <c r="C28" t="s">
        <v>10</v>
      </c>
      <c r="D28" s="4" t="s">
        <v>4</v>
      </c>
      <c r="E28" s="5" t="s">
        <v>14</v>
      </c>
      <c r="F28" s="4">
        <v>3</v>
      </c>
      <c r="G28" s="4" t="s">
        <v>4</v>
      </c>
      <c r="H28" s="4">
        <v>1</v>
      </c>
      <c r="I28" s="4">
        <v>172</v>
      </c>
      <c r="J28" t="s">
        <v>92</v>
      </c>
      <c r="K28" s="5" t="s">
        <v>93</v>
      </c>
    </row>
    <row r="29" spans="1:18" x14ac:dyDescent="0.25">
      <c r="C29" s="3" t="s">
        <v>99</v>
      </c>
    </row>
    <row r="30" spans="1:18" x14ac:dyDescent="0.25">
      <c r="C30" s="3"/>
    </row>
    <row r="31" spans="1:18" x14ac:dyDescent="0.25">
      <c r="A31" s="14" t="s">
        <v>28</v>
      </c>
    </row>
    <row r="32" spans="1:18" x14ac:dyDescent="0.25">
      <c r="A32" s="15">
        <v>36603</v>
      </c>
      <c r="C32" t="s">
        <v>14</v>
      </c>
      <c r="D32" s="12" t="s">
        <v>4</v>
      </c>
      <c r="E32" s="5" t="s">
        <v>83</v>
      </c>
      <c r="F32" s="4">
        <v>4</v>
      </c>
      <c r="G32" s="4" t="s">
        <v>4</v>
      </c>
      <c r="H32" s="4">
        <v>2</v>
      </c>
      <c r="I32" s="4">
        <v>204</v>
      </c>
      <c r="J32" t="s">
        <v>84</v>
      </c>
      <c r="K32" s="5" t="s">
        <v>85</v>
      </c>
    </row>
    <row r="33" spans="1:11" x14ac:dyDescent="0.25">
      <c r="C33" s="1" t="s">
        <v>37</v>
      </c>
      <c r="D33" s="12"/>
      <c r="K33" s="5"/>
    </row>
    <row r="34" spans="1:11" x14ac:dyDescent="0.25">
      <c r="C34" s="1"/>
      <c r="D34" s="12"/>
      <c r="K34" s="5"/>
    </row>
    <row r="35" spans="1:11" x14ac:dyDescent="0.25">
      <c r="A35" s="14" t="s">
        <v>100</v>
      </c>
      <c r="C35"/>
      <c r="D35" s="12"/>
      <c r="K35" s="5"/>
    </row>
    <row r="36" spans="1:11" x14ac:dyDescent="0.25">
      <c r="A36" s="15">
        <v>36606</v>
      </c>
      <c r="C36" t="s">
        <v>48</v>
      </c>
      <c r="D36" s="12" t="s">
        <v>4</v>
      </c>
      <c r="E36" s="5" t="s">
        <v>10</v>
      </c>
      <c r="F36" s="4">
        <v>3</v>
      </c>
      <c r="G36" s="4" t="s">
        <v>4</v>
      </c>
      <c r="H36" s="4">
        <v>2</v>
      </c>
      <c r="I36" s="4">
        <v>298</v>
      </c>
      <c r="J36" t="s">
        <v>17</v>
      </c>
      <c r="K36" s="5" t="s">
        <v>94</v>
      </c>
    </row>
    <row r="37" spans="1:11" x14ac:dyDescent="0.25">
      <c r="A37" s="15">
        <v>36610</v>
      </c>
      <c r="C37" t="s">
        <v>10</v>
      </c>
      <c r="D37" s="12" t="s">
        <v>4</v>
      </c>
      <c r="E37" s="5" t="s">
        <v>48</v>
      </c>
      <c r="F37" s="4">
        <v>4</v>
      </c>
      <c r="G37" s="4" t="s">
        <v>4</v>
      </c>
      <c r="H37" s="4">
        <v>3</v>
      </c>
      <c r="I37" s="4">
        <v>359</v>
      </c>
      <c r="J37" t="s">
        <v>8</v>
      </c>
      <c r="K37" t="s">
        <v>16</v>
      </c>
    </row>
    <row r="38" spans="1:11" x14ac:dyDescent="0.25">
      <c r="A38" s="15">
        <v>36611</v>
      </c>
      <c r="C38" t="s">
        <v>48</v>
      </c>
      <c r="D38" s="12" t="s">
        <v>4</v>
      </c>
      <c r="E38" s="5" t="s">
        <v>10</v>
      </c>
      <c r="F38" s="4">
        <v>3</v>
      </c>
      <c r="G38" s="4" t="s">
        <v>4</v>
      </c>
      <c r="H38" s="4">
        <v>2</v>
      </c>
      <c r="I38" s="4">
        <v>304</v>
      </c>
      <c r="J38" t="s">
        <v>70</v>
      </c>
      <c r="K38" s="5" t="s">
        <v>71</v>
      </c>
    </row>
    <row r="39" spans="1:11" x14ac:dyDescent="0.25">
      <c r="A39" s="15">
        <v>36616</v>
      </c>
      <c r="C39" t="s">
        <v>10</v>
      </c>
      <c r="D39" s="12" t="s">
        <v>4</v>
      </c>
      <c r="E39" s="5" t="s">
        <v>48</v>
      </c>
      <c r="F39" s="4">
        <v>0</v>
      </c>
      <c r="G39" s="4" t="s">
        <v>4</v>
      </c>
      <c r="H39" s="4">
        <v>4</v>
      </c>
      <c r="I39" s="4">
        <v>600</v>
      </c>
      <c r="J39" t="s">
        <v>70</v>
      </c>
      <c r="K39" s="5" t="s">
        <v>71</v>
      </c>
    </row>
    <row r="40" spans="1:11" x14ac:dyDescent="0.25">
      <c r="C40" s="3" t="s">
        <v>101</v>
      </c>
    </row>
    <row r="41" spans="1:11" x14ac:dyDescent="0.25">
      <c r="C41"/>
      <c r="D41" s="12"/>
      <c r="K41" s="5"/>
    </row>
    <row r="42" spans="1:11" x14ac:dyDescent="0.25">
      <c r="C42"/>
      <c r="J42" s="1" t="s">
        <v>103</v>
      </c>
      <c r="K42" s="5"/>
    </row>
    <row r="43" spans="1:11" x14ac:dyDescent="0.25">
      <c r="C43"/>
      <c r="J43" t="s">
        <v>86</v>
      </c>
      <c r="K43" s="4">
        <v>2</v>
      </c>
    </row>
    <row r="44" spans="1:11" x14ac:dyDescent="0.25">
      <c r="C44" s="3"/>
      <c r="J44" s="5" t="s">
        <v>93</v>
      </c>
      <c r="K44" s="4">
        <v>1</v>
      </c>
    </row>
    <row r="45" spans="1:11" x14ac:dyDescent="0.25">
      <c r="J45" t="s">
        <v>17</v>
      </c>
      <c r="K45" s="4">
        <v>2</v>
      </c>
    </row>
    <row r="46" spans="1:11" x14ac:dyDescent="0.25">
      <c r="A46" s="14"/>
      <c r="J46" t="s">
        <v>70</v>
      </c>
      <c r="K46" s="4">
        <v>5</v>
      </c>
    </row>
    <row r="47" spans="1:11" x14ac:dyDescent="0.25">
      <c r="C47"/>
      <c r="J47" t="s">
        <v>91</v>
      </c>
      <c r="K47" s="4">
        <v>1</v>
      </c>
    </row>
    <row r="48" spans="1:11" x14ac:dyDescent="0.25">
      <c r="C48"/>
      <c r="J48" s="5" t="s">
        <v>102</v>
      </c>
      <c r="K48" s="4">
        <v>1</v>
      </c>
    </row>
    <row r="49" spans="1:11" x14ac:dyDescent="0.25">
      <c r="C49"/>
      <c r="J49" t="s">
        <v>25</v>
      </c>
      <c r="K49" s="4">
        <v>1</v>
      </c>
    </row>
    <row r="50" spans="1:11" x14ac:dyDescent="0.25">
      <c r="C50"/>
      <c r="J50" s="5" t="s">
        <v>94</v>
      </c>
      <c r="K50" s="4">
        <v>1</v>
      </c>
    </row>
    <row r="51" spans="1:11" x14ac:dyDescent="0.25">
      <c r="C51" s="3"/>
      <c r="J51" s="5" t="s">
        <v>26</v>
      </c>
      <c r="K51" s="4">
        <v>1</v>
      </c>
    </row>
    <row r="52" spans="1:11" x14ac:dyDescent="0.25">
      <c r="J52" t="s">
        <v>92</v>
      </c>
      <c r="K52" s="4">
        <v>1</v>
      </c>
    </row>
    <row r="53" spans="1:11" x14ac:dyDescent="0.25">
      <c r="C53"/>
      <c r="J53" s="5" t="s">
        <v>71</v>
      </c>
      <c r="K53" s="4">
        <v>5</v>
      </c>
    </row>
    <row r="54" spans="1:11" x14ac:dyDescent="0.25">
      <c r="C54"/>
      <c r="J54" t="s">
        <v>80</v>
      </c>
      <c r="K54" s="4">
        <v>1</v>
      </c>
    </row>
    <row r="55" spans="1:11" x14ac:dyDescent="0.25">
      <c r="C55"/>
      <c r="J55" s="5" t="s">
        <v>85</v>
      </c>
      <c r="K55" s="4">
        <v>2</v>
      </c>
    </row>
    <row r="56" spans="1:11" x14ac:dyDescent="0.25">
      <c r="C56"/>
      <c r="J56" t="s">
        <v>21</v>
      </c>
      <c r="K56" s="4">
        <v>1</v>
      </c>
    </row>
    <row r="57" spans="1:11" x14ac:dyDescent="0.25">
      <c r="C57" s="3"/>
      <c r="J57" t="s">
        <v>8</v>
      </c>
      <c r="K57" s="4">
        <v>2</v>
      </c>
    </row>
    <row r="58" spans="1:11" x14ac:dyDescent="0.25">
      <c r="C58"/>
      <c r="J58" t="s">
        <v>11</v>
      </c>
      <c r="K58" s="4">
        <v>2</v>
      </c>
    </row>
    <row r="59" spans="1:11" x14ac:dyDescent="0.25">
      <c r="A59" s="14"/>
      <c r="C59"/>
      <c r="J59" s="5" t="s">
        <v>87</v>
      </c>
      <c r="K59" s="4">
        <v>1</v>
      </c>
    </row>
    <row r="60" spans="1:11" x14ac:dyDescent="0.25">
      <c r="C60"/>
      <c r="J60" t="s">
        <v>88</v>
      </c>
      <c r="K60" s="4">
        <v>1</v>
      </c>
    </row>
    <row r="61" spans="1:11" x14ac:dyDescent="0.25">
      <c r="C61" s="1"/>
      <c r="J61" t="s">
        <v>22</v>
      </c>
      <c r="K61" s="4">
        <v>1</v>
      </c>
    </row>
    <row r="62" spans="1:11" x14ac:dyDescent="0.25">
      <c r="C62"/>
      <c r="J62" t="s">
        <v>78</v>
      </c>
      <c r="K62" s="4">
        <v>1</v>
      </c>
    </row>
    <row r="63" spans="1:11" x14ac:dyDescent="0.25">
      <c r="A63" s="14"/>
      <c r="J63" t="s">
        <v>90</v>
      </c>
      <c r="K63" s="4">
        <v>1</v>
      </c>
    </row>
    <row r="64" spans="1:11" x14ac:dyDescent="0.25">
      <c r="C64"/>
      <c r="J64" t="s">
        <v>16</v>
      </c>
      <c r="K64" s="4">
        <v>1</v>
      </c>
    </row>
    <row r="65" spans="3:11" x14ac:dyDescent="0.25">
      <c r="C65"/>
      <c r="J65" s="5" t="s">
        <v>89</v>
      </c>
      <c r="K65" s="4">
        <v>1</v>
      </c>
    </row>
    <row r="66" spans="3:11" x14ac:dyDescent="0.25">
      <c r="C66"/>
      <c r="J66" t="s">
        <v>84</v>
      </c>
      <c r="K66" s="4">
        <v>2</v>
      </c>
    </row>
    <row r="67" spans="3:11" x14ac:dyDescent="0.25">
      <c r="C67"/>
      <c r="K67" s="4">
        <f>SUM(K43:K66)</f>
        <v>38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SM-sarjan play offs ottelut kaudella 1999-00</oddHeader>
    <oddFooter>&amp;C&amp;P /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56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34</v>
      </c>
      <c r="C3" s="6"/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6">
        <v>36211</v>
      </c>
      <c r="C4" t="s">
        <v>10</v>
      </c>
      <c r="D4" s="4" t="s">
        <v>4</v>
      </c>
      <c r="E4" s="6" t="s">
        <v>61</v>
      </c>
      <c r="F4" s="4">
        <v>4</v>
      </c>
      <c r="G4" s="4" t="s">
        <v>4</v>
      </c>
      <c r="H4" s="4">
        <v>3</v>
      </c>
      <c r="I4" s="4">
        <v>70</v>
      </c>
      <c r="J4" t="s">
        <v>25</v>
      </c>
      <c r="K4" t="s">
        <v>26</v>
      </c>
      <c r="M4" t="s">
        <v>27</v>
      </c>
      <c r="N4" s="4">
        <v>8</v>
      </c>
      <c r="O4" s="4">
        <v>7</v>
      </c>
      <c r="P4" s="4">
        <v>0</v>
      </c>
      <c r="Q4" s="4">
        <v>1</v>
      </c>
      <c r="R4" s="4">
        <f>SUM(F8+H9+F26+H27+F28+F36+H37+F38)</f>
        <v>27</v>
      </c>
      <c r="S4" s="4">
        <f>SUM(H8+F9+H26+F27+H28+H36+F37+H38)</f>
        <v>9</v>
      </c>
      <c r="T4" s="4">
        <f>O4*2</f>
        <v>14</v>
      </c>
    </row>
    <row r="5" spans="1:20" x14ac:dyDescent="0.25">
      <c r="A5" s="16">
        <v>36212</v>
      </c>
      <c r="C5" s="6" t="s">
        <v>61</v>
      </c>
      <c r="D5" s="4" t="s">
        <v>4</v>
      </c>
      <c r="E5" t="s">
        <v>10</v>
      </c>
      <c r="F5" s="4">
        <v>1</v>
      </c>
      <c r="G5" s="4" t="s">
        <v>4</v>
      </c>
      <c r="H5" s="4">
        <v>4</v>
      </c>
      <c r="I5" s="4">
        <v>172</v>
      </c>
      <c r="J5" t="s">
        <v>78</v>
      </c>
      <c r="K5" t="s">
        <v>80</v>
      </c>
      <c r="M5" s="6" t="s">
        <v>48</v>
      </c>
      <c r="N5" s="4">
        <v>8</v>
      </c>
      <c r="O5" s="4">
        <v>4</v>
      </c>
      <c r="P5" s="4">
        <v>0</v>
      </c>
      <c r="Q5" s="4">
        <v>4</v>
      </c>
      <c r="R5" s="4">
        <f>SUM(F16+H17+F21+H22+F23+H36+F37+H38)</f>
        <v>23</v>
      </c>
      <c r="S5" s="4">
        <f>SUM(H16+F17+H21+F22+H23+F36+H37+F38)</f>
        <v>21</v>
      </c>
      <c r="T5" s="4">
        <f t="shared" ref="T5:T11" si="0">O5*2</f>
        <v>8</v>
      </c>
    </row>
    <row r="6" spans="1:20" x14ac:dyDescent="0.25">
      <c r="A6" s="16"/>
      <c r="C6" s="1" t="s">
        <v>62</v>
      </c>
      <c r="E6" s="6"/>
      <c r="M6" t="s">
        <v>10</v>
      </c>
      <c r="N6" s="4">
        <v>6</v>
      </c>
      <c r="O6" s="4">
        <v>4</v>
      </c>
      <c r="P6" s="4">
        <v>0</v>
      </c>
      <c r="Q6" s="4">
        <v>2</v>
      </c>
      <c r="R6" s="4">
        <f>SUM(F4+H5+H21+F22+H23+F32)</f>
        <v>17</v>
      </c>
      <c r="S6" s="4">
        <f>SUM(H4+F5+F21+H22+F23+H32)</f>
        <v>17</v>
      </c>
      <c r="T6" s="4">
        <f t="shared" si="0"/>
        <v>8</v>
      </c>
    </row>
    <row r="7" spans="1:20" x14ac:dyDescent="0.25">
      <c r="A7" s="16"/>
      <c r="C7" s="1"/>
      <c r="E7" s="6"/>
      <c r="M7" s="6" t="s">
        <v>64</v>
      </c>
      <c r="N7" s="4">
        <v>6</v>
      </c>
      <c r="O7" s="4">
        <v>3</v>
      </c>
      <c r="P7" s="4">
        <v>0</v>
      </c>
      <c r="Q7" s="4">
        <v>3</v>
      </c>
      <c r="R7" s="4">
        <f>SUM(H12+F13+H26+F27+H28+H32)</f>
        <v>12</v>
      </c>
      <c r="S7" s="4">
        <f>SUM(F12+H13+F26+H27+F28+F32)</f>
        <v>11</v>
      </c>
      <c r="T7" s="4">
        <f t="shared" si="0"/>
        <v>6</v>
      </c>
    </row>
    <row r="8" spans="1:20" x14ac:dyDescent="0.25">
      <c r="A8" s="16">
        <v>36211</v>
      </c>
      <c r="C8" t="s">
        <v>27</v>
      </c>
      <c r="D8" s="4" t="s">
        <v>4</v>
      </c>
      <c r="E8" s="6" t="s">
        <v>63</v>
      </c>
      <c r="F8" s="4">
        <v>4</v>
      </c>
      <c r="G8" s="4" t="s">
        <v>4</v>
      </c>
      <c r="H8" s="4">
        <v>2</v>
      </c>
      <c r="I8" s="4">
        <v>67</v>
      </c>
      <c r="J8" t="s">
        <v>71</v>
      </c>
      <c r="K8" t="s">
        <v>70</v>
      </c>
      <c r="M8" s="6" t="s">
        <v>66</v>
      </c>
      <c r="N8" s="4">
        <v>2</v>
      </c>
      <c r="O8" s="4">
        <v>0</v>
      </c>
      <c r="P8" s="4">
        <v>0</v>
      </c>
      <c r="Q8" s="4">
        <v>2</v>
      </c>
      <c r="R8" s="4">
        <f>SUM(H16+F17)</f>
        <v>7</v>
      </c>
      <c r="S8" s="4">
        <f>SUM(F16+H17)</f>
        <v>10</v>
      </c>
      <c r="T8" s="4">
        <f t="shared" si="0"/>
        <v>0</v>
      </c>
    </row>
    <row r="9" spans="1:20" x14ac:dyDescent="0.25">
      <c r="A9" s="16">
        <v>36212</v>
      </c>
      <c r="C9" s="6" t="s">
        <v>63</v>
      </c>
      <c r="D9" s="4" t="s">
        <v>4</v>
      </c>
      <c r="E9" t="s">
        <v>27</v>
      </c>
      <c r="F9" s="4">
        <v>1</v>
      </c>
      <c r="G9" s="4" t="s">
        <v>4</v>
      </c>
      <c r="H9" s="4">
        <v>7</v>
      </c>
      <c r="I9" s="4">
        <v>79</v>
      </c>
      <c r="J9" t="s">
        <v>71</v>
      </c>
      <c r="K9" t="s">
        <v>70</v>
      </c>
      <c r="M9" t="s">
        <v>14</v>
      </c>
      <c r="N9" s="4">
        <v>2</v>
      </c>
      <c r="O9" s="4">
        <v>0</v>
      </c>
      <c r="P9" s="4">
        <v>0</v>
      </c>
      <c r="Q9" s="4">
        <v>2</v>
      </c>
      <c r="R9" s="4">
        <f>SUM(F12+H13)</f>
        <v>0</v>
      </c>
      <c r="S9" s="4">
        <f>SUM(H12+F13)</f>
        <v>6</v>
      </c>
      <c r="T9" s="4">
        <f t="shared" si="0"/>
        <v>0</v>
      </c>
    </row>
    <row r="10" spans="1:20" x14ac:dyDescent="0.25">
      <c r="A10" s="16"/>
      <c r="C10" s="1" t="s">
        <v>40</v>
      </c>
      <c r="E10" s="6"/>
      <c r="M10" s="6" t="s">
        <v>63</v>
      </c>
      <c r="N10" s="4">
        <v>2</v>
      </c>
      <c r="O10" s="4">
        <v>0</v>
      </c>
      <c r="P10" s="4">
        <v>0</v>
      </c>
      <c r="Q10" s="4">
        <v>2</v>
      </c>
      <c r="R10" s="4">
        <f>SUM(H8+F9)</f>
        <v>3</v>
      </c>
      <c r="S10" s="4">
        <f>SUM(F8+H9)</f>
        <v>11</v>
      </c>
      <c r="T10" s="4">
        <f t="shared" si="0"/>
        <v>0</v>
      </c>
    </row>
    <row r="11" spans="1:20" x14ac:dyDescent="0.25">
      <c r="A11" s="16"/>
      <c r="C11"/>
      <c r="E11" s="6"/>
      <c r="M11" s="6" t="s">
        <v>61</v>
      </c>
      <c r="N11" s="4">
        <v>2</v>
      </c>
      <c r="O11" s="4">
        <v>0</v>
      </c>
      <c r="P11" s="4">
        <v>0</v>
      </c>
      <c r="Q11" s="4">
        <v>2</v>
      </c>
      <c r="R11" s="4">
        <f>SUM(H4+F5)</f>
        <v>4</v>
      </c>
      <c r="S11" s="4">
        <f>SUM(F4+H5)</f>
        <v>8</v>
      </c>
      <c r="T11" s="4">
        <f t="shared" si="0"/>
        <v>0</v>
      </c>
    </row>
    <row r="12" spans="1:20" x14ac:dyDescent="0.25">
      <c r="A12" s="16">
        <v>36211</v>
      </c>
      <c r="C12" t="s">
        <v>14</v>
      </c>
      <c r="D12" s="4" t="s">
        <v>4</v>
      </c>
      <c r="E12" s="6" t="s">
        <v>64</v>
      </c>
      <c r="F12" s="4">
        <v>0</v>
      </c>
      <c r="G12" s="4" t="s">
        <v>4</v>
      </c>
      <c r="H12" s="4">
        <v>3</v>
      </c>
      <c r="I12" s="4">
        <v>154</v>
      </c>
      <c r="J12" t="s">
        <v>81</v>
      </c>
      <c r="K12" t="s">
        <v>69</v>
      </c>
      <c r="N12" s="4">
        <f>SUM(N4:N11)</f>
        <v>36</v>
      </c>
      <c r="O12" s="4">
        <f t="shared" ref="O12:T12" si="1">SUM(O4:O11)</f>
        <v>18</v>
      </c>
      <c r="P12" s="4">
        <f t="shared" si="1"/>
        <v>0</v>
      </c>
      <c r="Q12" s="4">
        <f t="shared" si="1"/>
        <v>18</v>
      </c>
      <c r="R12" s="4">
        <f t="shared" si="1"/>
        <v>93</v>
      </c>
      <c r="S12" s="4">
        <f t="shared" si="1"/>
        <v>93</v>
      </c>
      <c r="T12" s="4">
        <f t="shared" si="1"/>
        <v>36</v>
      </c>
    </row>
    <row r="13" spans="1:20" x14ac:dyDescent="0.25">
      <c r="A13" s="16">
        <v>36212</v>
      </c>
      <c r="C13" s="6" t="s">
        <v>64</v>
      </c>
      <c r="D13" s="4" t="s">
        <v>4</v>
      </c>
      <c r="E13" t="s">
        <v>14</v>
      </c>
      <c r="F13" s="4">
        <v>3</v>
      </c>
      <c r="G13" s="4" t="s">
        <v>4</v>
      </c>
      <c r="H13" s="4">
        <v>0</v>
      </c>
      <c r="I13" s="4">
        <v>110</v>
      </c>
      <c r="J13" t="s">
        <v>25</v>
      </c>
      <c r="K13" t="s">
        <v>26</v>
      </c>
    </row>
    <row r="14" spans="1:20" x14ac:dyDescent="0.25">
      <c r="A14" s="16"/>
      <c r="C14" s="1" t="s">
        <v>65</v>
      </c>
      <c r="E14" s="6"/>
    </row>
    <row r="15" spans="1:20" x14ac:dyDescent="0.25">
      <c r="A15" s="16"/>
      <c r="C15"/>
      <c r="E15" s="6"/>
      <c r="M15" s="1" t="s">
        <v>327</v>
      </c>
    </row>
    <row r="16" spans="1:20" x14ac:dyDescent="0.25">
      <c r="A16" s="16">
        <v>36211</v>
      </c>
      <c r="C16" t="s">
        <v>48</v>
      </c>
      <c r="D16" s="4" t="s">
        <v>4</v>
      </c>
      <c r="E16" s="6" t="s">
        <v>66</v>
      </c>
      <c r="F16" s="4">
        <v>5</v>
      </c>
      <c r="G16" s="4" t="s">
        <v>4</v>
      </c>
      <c r="H16" s="4">
        <v>4</v>
      </c>
      <c r="I16" s="4">
        <v>94</v>
      </c>
      <c r="J16" t="s">
        <v>74</v>
      </c>
      <c r="K16" t="s">
        <v>17</v>
      </c>
      <c r="M16" t="s">
        <v>328</v>
      </c>
      <c r="N16" s="12" t="s">
        <v>339</v>
      </c>
      <c r="O16" t="s">
        <v>10</v>
      </c>
      <c r="P16" t="s">
        <v>61</v>
      </c>
      <c r="Q16" s="4">
        <v>2</v>
      </c>
      <c r="R16" s="4">
        <v>0</v>
      </c>
    </row>
    <row r="17" spans="1:18" x14ac:dyDescent="0.25">
      <c r="A17" s="16">
        <v>36212</v>
      </c>
      <c r="C17" s="6" t="s">
        <v>66</v>
      </c>
      <c r="D17" s="4" t="s">
        <v>4</v>
      </c>
      <c r="E17" t="s">
        <v>48</v>
      </c>
      <c r="F17" s="4">
        <v>3</v>
      </c>
      <c r="G17" s="4" t="s">
        <v>4</v>
      </c>
      <c r="H17" s="4">
        <v>5</v>
      </c>
      <c r="I17" s="4">
        <v>51</v>
      </c>
      <c r="J17" t="s">
        <v>23</v>
      </c>
      <c r="K17" t="s">
        <v>24</v>
      </c>
      <c r="M17" t="s">
        <v>328</v>
      </c>
      <c r="N17" s="12" t="s">
        <v>339</v>
      </c>
      <c r="O17" t="s">
        <v>27</v>
      </c>
      <c r="P17" s="5" t="s">
        <v>63</v>
      </c>
      <c r="Q17" s="4">
        <v>2</v>
      </c>
      <c r="R17" s="4">
        <v>0</v>
      </c>
    </row>
    <row r="18" spans="1:18" x14ac:dyDescent="0.25">
      <c r="A18" s="16"/>
      <c r="C18" s="1" t="s">
        <v>67</v>
      </c>
      <c r="E18" s="6"/>
      <c r="M18" t="s">
        <v>328</v>
      </c>
      <c r="N18" s="12" t="s">
        <v>339</v>
      </c>
      <c r="O18" s="6" t="s">
        <v>64</v>
      </c>
      <c r="P18" s="5" t="s">
        <v>14</v>
      </c>
      <c r="Q18" s="4">
        <v>2</v>
      </c>
      <c r="R18" s="4">
        <v>0</v>
      </c>
    </row>
    <row r="19" spans="1:18" x14ac:dyDescent="0.25">
      <c r="A19" s="16"/>
      <c r="C19"/>
      <c r="E19" s="6"/>
      <c r="M19" t="s">
        <v>328</v>
      </c>
      <c r="N19" s="12" t="s">
        <v>339</v>
      </c>
      <c r="O19" s="6" t="s">
        <v>48</v>
      </c>
      <c r="P19" t="s">
        <v>66</v>
      </c>
      <c r="Q19" s="4">
        <v>2</v>
      </c>
      <c r="R19" s="4">
        <v>0</v>
      </c>
    </row>
    <row r="20" spans="1:18" x14ac:dyDescent="0.25">
      <c r="A20" s="14" t="s">
        <v>30</v>
      </c>
      <c r="C20"/>
      <c r="E20" s="6"/>
      <c r="M20" t="s">
        <v>330</v>
      </c>
      <c r="N20" s="12" t="s">
        <v>339</v>
      </c>
      <c r="O20" t="s">
        <v>48</v>
      </c>
      <c r="P20" t="s">
        <v>10</v>
      </c>
      <c r="Q20" s="4">
        <v>2</v>
      </c>
      <c r="R20" s="4">
        <v>1</v>
      </c>
    </row>
    <row r="21" spans="1:18" x14ac:dyDescent="0.25">
      <c r="A21" s="16">
        <v>36225</v>
      </c>
      <c r="C21" t="s">
        <v>48</v>
      </c>
      <c r="D21" s="4" t="s">
        <v>4</v>
      </c>
      <c r="E21" s="6" t="s">
        <v>10</v>
      </c>
      <c r="F21" s="4">
        <v>5</v>
      </c>
      <c r="G21" s="4" t="s">
        <v>4</v>
      </c>
      <c r="H21" s="4">
        <v>2</v>
      </c>
      <c r="I21" s="4">
        <v>212</v>
      </c>
      <c r="J21" t="s">
        <v>71</v>
      </c>
      <c r="K21" t="s">
        <v>70</v>
      </c>
      <c r="M21" t="s">
        <v>330</v>
      </c>
      <c r="N21" s="12" t="s">
        <v>339</v>
      </c>
      <c r="O21" t="s">
        <v>27</v>
      </c>
      <c r="P21" t="s">
        <v>64</v>
      </c>
      <c r="Q21" s="4">
        <v>2</v>
      </c>
      <c r="R21" s="4">
        <v>1</v>
      </c>
    </row>
    <row r="22" spans="1:18" x14ac:dyDescent="0.25">
      <c r="A22" s="16">
        <v>36226</v>
      </c>
      <c r="C22" s="6" t="s">
        <v>10</v>
      </c>
      <c r="D22" s="4" t="s">
        <v>4</v>
      </c>
      <c r="E22" t="s">
        <v>48</v>
      </c>
      <c r="F22" s="4">
        <v>3</v>
      </c>
      <c r="G22" s="4" t="s">
        <v>4</v>
      </c>
      <c r="H22" s="4">
        <v>2</v>
      </c>
      <c r="I22" s="4">
        <v>80</v>
      </c>
      <c r="J22" t="s">
        <v>71</v>
      </c>
      <c r="K22" t="s">
        <v>70</v>
      </c>
      <c r="M22" t="s">
        <v>331</v>
      </c>
      <c r="N22" s="12" t="s">
        <v>339</v>
      </c>
      <c r="O22" t="s">
        <v>10</v>
      </c>
      <c r="P22" t="s">
        <v>64</v>
      </c>
      <c r="Q22" s="12">
        <v>1</v>
      </c>
      <c r="R22" s="4">
        <v>0</v>
      </c>
    </row>
    <row r="23" spans="1:18" x14ac:dyDescent="0.25">
      <c r="A23" s="15">
        <v>36232</v>
      </c>
      <c r="C23" t="s">
        <v>48</v>
      </c>
      <c r="D23" s="4" t="s">
        <v>4</v>
      </c>
      <c r="E23" s="6" t="s">
        <v>10</v>
      </c>
      <c r="F23" s="4">
        <v>4</v>
      </c>
      <c r="G23" s="4" t="s">
        <v>4</v>
      </c>
      <c r="H23" s="4">
        <v>1</v>
      </c>
      <c r="I23" s="4">
        <v>236</v>
      </c>
      <c r="J23" t="s">
        <v>71</v>
      </c>
      <c r="K23" t="s">
        <v>70</v>
      </c>
      <c r="M23" t="s">
        <v>332</v>
      </c>
      <c r="N23" s="12" t="s">
        <v>339</v>
      </c>
      <c r="O23" t="s">
        <v>27</v>
      </c>
      <c r="P23" t="s">
        <v>48</v>
      </c>
      <c r="Q23" s="4">
        <v>3</v>
      </c>
      <c r="R23" s="4">
        <v>0</v>
      </c>
    </row>
    <row r="24" spans="1:18" x14ac:dyDescent="0.25">
      <c r="A24" s="16"/>
      <c r="C24" s="1" t="s">
        <v>56</v>
      </c>
      <c r="E24" s="6"/>
      <c r="M24" t="s">
        <v>333</v>
      </c>
      <c r="Q24" s="4">
        <f>SUM(Q16:Q23)</f>
        <v>16</v>
      </c>
      <c r="R24" s="4">
        <f>SUM(R16:R23)</f>
        <v>2</v>
      </c>
    </row>
    <row r="25" spans="1:18" x14ac:dyDescent="0.25">
      <c r="A25" s="14"/>
      <c r="C25"/>
      <c r="E25" s="6"/>
    </row>
    <row r="26" spans="1:18" x14ac:dyDescent="0.25">
      <c r="A26" s="16">
        <v>36225</v>
      </c>
      <c r="C26" t="s">
        <v>27</v>
      </c>
      <c r="D26" s="4" t="s">
        <v>4</v>
      </c>
      <c r="E26" s="6" t="s">
        <v>64</v>
      </c>
      <c r="F26" s="4">
        <v>1</v>
      </c>
      <c r="G26" s="4" t="s">
        <v>4</v>
      </c>
      <c r="H26" s="4">
        <v>2</v>
      </c>
      <c r="I26" s="4">
        <v>127</v>
      </c>
      <c r="J26" t="s">
        <v>25</v>
      </c>
      <c r="K26" t="s">
        <v>26</v>
      </c>
    </row>
    <row r="27" spans="1:18" x14ac:dyDescent="0.25">
      <c r="A27" s="16">
        <v>36226</v>
      </c>
      <c r="C27" s="6" t="s">
        <v>64</v>
      </c>
      <c r="D27" s="4" t="s">
        <v>4</v>
      </c>
      <c r="E27" t="s">
        <v>27</v>
      </c>
      <c r="F27" s="4">
        <v>2</v>
      </c>
      <c r="G27" s="4" t="s">
        <v>4</v>
      </c>
      <c r="H27" s="4">
        <v>3</v>
      </c>
      <c r="I27" s="4">
        <v>175</v>
      </c>
      <c r="J27" t="s">
        <v>74</v>
      </c>
      <c r="K27" t="s">
        <v>17</v>
      </c>
    </row>
    <row r="28" spans="1:18" x14ac:dyDescent="0.25">
      <c r="A28" s="15">
        <v>36232</v>
      </c>
      <c r="C28" t="s">
        <v>27</v>
      </c>
      <c r="D28" s="4" t="s">
        <v>4</v>
      </c>
      <c r="E28" s="6" t="s">
        <v>64</v>
      </c>
      <c r="F28" s="4">
        <v>4</v>
      </c>
      <c r="G28" s="4" t="s">
        <v>4</v>
      </c>
      <c r="H28" s="4">
        <v>0</v>
      </c>
      <c r="I28" s="4">
        <v>133</v>
      </c>
      <c r="J28" t="s">
        <v>74</v>
      </c>
      <c r="K28" t="s">
        <v>17</v>
      </c>
    </row>
    <row r="29" spans="1:18" x14ac:dyDescent="0.25">
      <c r="A29" s="16"/>
      <c r="C29" s="1" t="s">
        <v>59</v>
      </c>
      <c r="E29" s="6"/>
    </row>
    <row r="31" spans="1:18" x14ac:dyDescent="0.25">
      <c r="A31" s="14" t="s">
        <v>28</v>
      </c>
      <c r="C31"/>
      <c r="E31" s="6"/>
    </row>
    <row r="32" spans="1:18" x14ac:dyDescent="0.25">
      <c r="A32" s="16">
        <v>36239</v>
      </c>
      <c r="C32" t="s">
        <v>10</v>
      </c>
      <c r="D32" s="4" t="s">
        <v>4</v>
      </c>
      <c r="E32" s="6" t="s">
        <v>64</v>
      </c>
      <c r="F32" s="4">
        <v>3</v>
      </c>
      <c r="G32" s="4" t="s">
        <v>4</v>
      </c>
      <c r="H32" s="4">
        <v>2</v>
      </c>
      <c r="I32" s="4">
        <v>122</v>
      </c>
      <c r="J32" t="s">
        <v>25</v>
      </c>
      <c r="K32" t="s">
        <v>26</v>
      </c>
    </row>
    <row r="33" spans="1:11" x14ac:dyDescent="0.25">
      <c r="A33" s="16"/>
      <c r="C33" s="1" t="s">
        <v>29</v>
      </c>
      <c r="E33" s="6"/>
    </row>
    <row r="34" spans="1:11" x14ac:dyDescent="0.25">
      <c r="C34" s="3"/>
    </row>
    <row r="35" spans="1:11" x14ac:dyDescent="0.25">
      <c r="A35" s="14" t="s">
        <v>32</v>
      </c>
      <c r="C35"/>
      <c r="E35" s="6"/>
    </row>
    <row r="36" spans="1:11" x14ac:dyDescent="0.25">
      <c r="A36" s="16">
        <v>36239</v>
      </c>
      <c r="C36" t="s">
        <v>27</v>
      </c>
      <c r="D36" s="4" t="s">
        <v>4</v>
      </c>
      <c r="E36" s="6" t="s">
        <v>48</v>
      </c>
      <c r="F36" s="4">
        <v>3</v>
      </c>
      <c r="G36" s="4" t="s">
        <v>4</v>
      </c>
      <c r="H36" s="4">
        <v>1</v>
      </c>
      <c r="I36" s="4">
        <v>159</v>
      </c>
      <c r="J36" t="s">
        <v>71</v>
      </c>
      <c r="K36" t="s">
        <v>70</v>
      </c>
    </row>
    <row r="37" spans="1:11" x14ac:dyDescent="0.25">
      <c r="A37" s="16">
        <v>36240</v>
      </c>
      <c r="C37" s="6" t="s">
        <v>48</v>
      </c>
      <c r="D37" s="4" t="s">
        <v>4</v>
      </c>
      <c r="E37" t="s">
        <v>27</v>
      </c>
      <c r="F37" s="4">
        <v>0</v>
      </c>
      <c r="G37" s="4" t="s">
        <v>4</v>
      </c>
      <c r="H37" s="4">
        <v>3</v>
      </c>
      <c r="I37" s="4">
        <v>242</v>
      </c>
      <c r="J37" t="s">
        <v>15</v>
      </c>
      <c r="K37" t="s">
        <v>16</v>
      </c>
    </row>
    <row r="38" spans="1:11" x14ac:dyDescent="0.25">
      <c r="A38" s="16">
        <v>36246</v>
      </c>
      <c r="C38" t="s">
        <v>27</v>
      </c>
      <c r="D38" s="4" t="s">
        <v>4</v>
      </c>
      <c r="E38" s="6" t="s">
        <v>48</v>
      </c>
      <c r="F38" s="4">
        <v>2</v>
      </c>
      <c r="G38" s="4" t="s">
        <v>4</v>
      </c>
      <c r="H38" s="4">
        <v>1</v>
      </c>
      <c r="J38" t="s">
        <v>71</v>
      </c>
      <c r="K38" t="s">
        <v>70</v>
      </c>
    </row>
    <row r="39" spans="1:11" x14ac:dyDescent="0.25">
      <c r="A39" s="16"/>
      <c r="C39" s="1" t="s">
        <v>68</v>
      </c>
      <c r="E39" s="6"/>
    </row>
    <row r="40" spans="1:11" x14ac:dyDescent="0.25">
      <c r="A40" s="14"/>
      <c r="C40"/>
      <c r="E40" s="6"/>
    </row>
    <row r="41" spans="1:11" x14ac:dyDescent="0.25">
      <c r="A41" s="16"/>
      <c r="C41"/>
      <c r="E41" s="6"/>
      <c r="J41" s="1" t="s">
        <v>103</v>
      </c>
    </row>
    <row r="42" spans="1:11" x14ac:dyDescent="0.25">
      <c r="A42" s="16"/>
      <c r="C42"/>
      <c r="E42" s="6"/>
      <c r="J42" t="s">
        <v>17</v>
      </c>
      <c r="K42" s="4">
        <v>3</v>
      </c>
    </row>
    <row r="43" spans="1:11" x14ac:dyDescent="0.25">
      <c r="A43" s="16"/>
      <c r="C43"/>
      <c r="E43" s="6"/>
      <c r="J43" t="s">
        <v>74</v>
      </c>
      <c r="K43" s="4">
        <v>3</v>
      </c>
    </row>
    <row r="44" spans="1:11" x14ac:dyDescent="0.25">
      <c r="A44" s="16"/>
      <c r="C44"/>
      <c r="E44" s="7"/>
      <c r="J44" t="s">
        <v>70</v>
      </c>
      <c r="K44" s="4">
        <v>7</v>
      </c>
    </row>
    <row r="45" spans="1:11" x14ac:dyDescent="0.25">
      <c r="A45" s="16"/>
      <c r="C45"/>
      <c r="E45" s="6"/>
      <c r="J45" t="s">
        <v>25</v>
      </c>
      <c r="K45" s="4">
        <v>4</v>
      </c>
    </row>
    <row r="46" spans="1:11" x14ac:dyDescent="0.25">
      <c r="C46" s="1"/>
      <c r="E46" s="6"/>
      <c r="J46" t="s">
        <v>81</v>
      </c>
      <c r="K46" s="4">
        <v>1</v>
      </c>
    </row>
    <row r="47" spans="1:11" x14ac:dyDescent="0.25">
      <c r="C47"/>
      <c r="E47" s="6"/>
      <c r="J47" t="s">
        <v>15</v>
      </c>
      <c r="K47" s="4">
        <v>1</v>
      </c>
    </row>
    <row r="48" spans="1:11" x14ac:dyDescent="0.25">
      <c r="C48"/>
      <c r="E48" s="6"/>
      <c r="J48" t="s">
        <v>26</v>
      </c>
      <c r="K48" s="4">
        <v>4</v>
      </c>
    </row>
    <row r="49" spans="3:11" x14ac:dyDescent="0.25">
      <c r="C49"/>
      <c r="E49" s="6"/>
      <c r="J49" t="s">
        <v>71</v>
      </c>
      <c r="K49" s="4">
        <v>7</v>
      </c>
    </row>
    <row r="50" spans="3:11" x14ac:dyDescent="0.25">
      <c r="C50"/>
      <c r="E50" s="6"/>
      <c r="J50" t="s">
        <v>80</v>
      </c>
      <c r="K50" s="4">
        <v>1</v>
      </c>
    </row>
    <row r="51" spans="3:11" x14ac:dyDescent="0.25">
      <c r="C51"/>
      <c r="J51" t="s">
        <v>24</v>
      </c>
      <c r="K51" s="4">
        <v>1</v>
      </c>
    </row>
    <row r="52" spans="3:11" x14ac:dyDescent="0.25">
      <c r="C52"/>
      <c r="E52" s="6"/>
      <c r="J52" t="s">
        <v>23</v>
      </c>
      <c r="K52" s="4">
        <v>1</v>
      </c>
    </row>
    <row r="53" spans="3:11" x14ac:dyDescent="0.25">
      <c r="D53" s="8"/>
      <c r="J53" t="s">
        <v>69</v>
      </c>
      <c r="K53" s="4">
        <v>1</v>
      </c>
    </row>
    <row r="54" spans="3:11" x14ac:dyDescent="0.25">
      <c r="D54" s="8"/>
      <c r="J54" t="s">
        <v>78</v>
      </c>
      <c r="K54" s="4">
        <v>1</v>
      </c>
    </row>
    <row r="55" spans="3:11" x14ac:dyDescent="0.25">
      <c r="J55" t="s">
        <v>16</v>
      </c>
      <c r="K55" s="4">
        <v>1</v>
      </c>
    </row>
    <row r="56" spans="3:11" x14ac:dyDescent="0.25">
      <c r="K56" s="4">
        <f>SUM(K42:K55)</f>
        <v>36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SM-sarjan play offs ottelut kaudella 1998-99</oddHeader>
    <oddFooter>&amp;C&amp;P /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61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34</v>
      </c>
      <c r="C3" s="6"/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35847</v>
      </c>
      <c r="C4" s="5" t="s">
        <v>27</v>
      </c>
      <c r="D4" s="8" t="s">
        <v>4</v>
      </c>
      <c r="E4" s="5" t="s">
        <v>55</v>
      </c>
      <c r="F4" s="4">
        <v>4</v>
      </c>
      <c r="G4" s="4" t="s">
        <v>4</v>
      </c>
      <c r="H4" s="4">
        <v>2</v>
      </c>
      <c r="I4" s="4">
        <v>65</v>
      </c>
      <c r="J4" t="s">
        <v>17</v>
      </c>
      <c r="K4" t="s">
        <v>74</v>
      </c>
      <c r="M4" s="5" t="s">
        <v>27</v>
      </c>
      <c r="N4" s="4">
        <v>9</v>
      </c>
      <c r="O4" s="4">
        <v>6</v>
      </c>
      <c r="P4" s="4">
        <v>0</v>
      </c>
      <c r="Q4" s="4">
        <v>3</v>
      </c>
      <c r="R4" s="4">
        <f>SUM(F4+H5+F6+H23+F24+H25+H37+F38+H39)</f>
        <v>23</v>
      </c>
      <c r="S4" s="4">
        <f>SUM(H4+F5+H6+F23+H24+F25+F37+H38+F39)</f>
        <v>19</v>
      </c>
      <c r="T4" s="4">
        <f>O4*2</f>
        <v>12</v>
      </c>
    </row>
    <row r="5" spans="1:20" x14ac:dyDescent="0.25">
      <c r="A5" s="15">
        <v>35848</v>
      </c>
      <c r="C5" s="5" t="s">
        <v>55</v>
      </c>
      <c r="D5" s="9" t="s">
        <v>4</v>
      </c>
      <c r="E5" s="5" t="s">
        <v>27</v>
      </c>
      <c r="F5" s="4">
        <v>4</v>
      </c>
      <c r="G5" s="4" t="s">
        <v>4</v>
      </c>
      <c r="H5" s="4">
        <v>1</v>
      </c>
      <c r="I5" s="4">
        <v>95</v>
      </c>
      <c r="J5" t="s">
        <v>17</v>
      </c>
      <c r="K5" t="s">
        <v>74</v>
      </c>
      <c r="M5" s="5" t="s">
        <v>48</v>
      </c>
      <c r="N5" s="4">
        <v>7</v>
      </c>
      <c r="O5" s="4">
        <v>5</v>
      </c>
      <c r="P5" s="4">
        <v>0</v>
      </c>
      <c r="Q5" s="4">
        <v>2</v>
      </c>
      <c r="R5" s="4">
        <f>SUM(F18+H19+F28+H29+F37+H38+F39)</f>
        <v>29</v>
      </c>
      <c r="S5" s="4">
        <f>SUM(H18+F19+H28+F29+H37+F38+H39)</f>
        <v>15</v>
      </c>
      <c r="T5" s="4">
        <f t="shared" ref="T5:T7" si="0">O5*2</f>
        <v>10</v>
      </c>
    </row>
    <row r="6" spans="1:20" x14ac:dyDescent="0.25">
      <c r="A6" s="15">
        <v>35855</v>
      </c>
      <c r="C6" s="5" t="s">
        <v>27</v>
      </c>
      <c r="D6" s="8" t="s">
        <v>4</v>
      </c>
      <c r="E6" s="5" t="s">
        <v>55</v>
      </c>
      <c r="F6" s="4">
        <v>4</v>
      </c>
      <c r="G6" s="4" t="s">
        <v>4</v>
      </c>
      <c r="H6" s="4">
        <v>1</v>
      </c>
      <c r="I6" s="4">
        <v>134</v>
      </c>
      <c r="J6" t="s">
        <v>15</v>
      </c>
      <c r="K6" t="s">
        <v>75</v>
      </c>
      <c r="M6" s="11" t="s">
        <v>14</v>
      </c>
      <c r="N6" s="4">
        <v>6</v>
      </c>
      <c r="O6" s="4">
        <v>4</v>
      </c>
      <c r="P6" s="4">
        <v>0</v>
      </c>
      <c r="Q6" s="4">
        <v>2</v>
      </c>
      <c r="R6" s="4">
        <f>SUM(F9+H10+F23+H24+F25+F33)</f>
        <v>17</v>
      </c>
      <c r="S6" s="4">
        <f>SUM(H9+F10+H23+F24+H25+H33)</f>
        <v>9</v>
      </c>
      <c r="T6" s="4">
        <f t="shared" si="0"/>
        <v>8</v>
      </c>
    </row>
    <row r="7" spans="1:20" x14ac:dyDescent="0.25">
      <c r="C7" s="3" t="s">
        <v>54</v>
      </c>
      <c r="D7" s="8"/>
      <c r="M7" s="5" t="s">
        <v>10</v>
      </c>
      <c r="N7" s="4">
        <v>6</v>
      </c>
      <c r="O7" s="4">
        <v>2</v>
      </c>
      <c r="P7" s="4">
        <v>0</v>
      </c>
      <c r="Q7" s="4">
        <v>4</v>
      </c>
      <c r="R7" s="4">
        <f>SUM(F13+H14+F15+H28+F29+H33)</f>
        <v>8</v>
      </c>
      <c r="S7" s="4">
        <f>SUM(H13+F14+H15+F28+H29+F33)</f>
        <v>18</v>
      </c>
      <c r="T7" s="4">
        <f t="shared" si="0"/>
        <v>4</v>
      </c>
    </row>
    <row r="8" spans="1:20" x14ac:dyDescent="0.25">
      <c r="D8" s="8"/>
      <c r="M8" s="5" t="s">
        <v>53</v>
      </c>
      <c r="N8" s="4">
        <v>3</v>
      </c>
      <c r="O8" s="4">
        <v>1</v>
      </c>
      <c r="P8" s="4">
        <v>0</v>
      </c>
      <c r="Q8" s="4">
        <v>2</v>
      </c>
      <c r="R8" s="4">
        <f>SUM(H13+F14+H15)</f>
        <v>4</v>
      </c>
      <c r="S8" s="4">
        <f>SUM(F13+H14+F15)</f>
        <v>5</v>
      </c>
      <c r="T8" s="4">
        <f>O8*2</f>
        <v>2</v>
      </c>
    </row>
    <row r="9" spans="1:20" x14ac:dyDescent="0.25">
      <c r="A9" s="15">
        <v>35847</v>
      </c>
      <c r="C9" s="11" t="s">
        <v>14</v>
      </c>
      <c r="D9" s="8" t="s">
        <v>4</v>
      </c>
      <c r="E9" s="5" t="s">
        <v>13</v>
      </c>
      <c r="F9" s="4">
        <v>4</v>
      </c>
      <c r="G9" s="4" t="s">
        <v>4</v>
      </c>
      <c r="H9" s="4">
        <v>2</v>
      </c>
      <c r="I9" s="4">
        <v>170</v>
      </c>
      <c r="J9" t="s">
        <v>43</v>
      </c>
      <c r="K9" t="s">
        <v>69</v>
      </c>
      <c r="M9" s="5" t="s">
        <v>55</v>
      </c>
      <c r="N9" s="4">
        <v>3</v>
      </c>
      <c r="O9" s="4">
        <v>1</v>
      </c>
      <c r="P9" s="4">
        <v>0</v>
      </c>
      <c r="Q9" s="4">
        <v>2</v>
      </c>
      <c r="R9" s="4">
        <f>SUM(H6+F5+H4)</f>
        <v>7</v>
      </c>
      <c r="S9" s="4">
        <f>SUM(F6+H5+F4)</f>
        <v>9</v>
      </c>
      <c r="T9" s="4">
        <f>O9*2</f>
        <v>2</v>
      </c>
    </row>
    <row r="10" spans="1:20" x14ac:dyDescent="0.25">
      <c r="A10" s="15">
        <v>35848</v>
      </c>
      <c r="C10" s="5" t="s">
        <v>13</v>
      </c>
      <c r="D10" s="8" t="s">
        <v>4</v>
      </c>
      <c r="E10" s="11" t="s">
        <v>14</v>
      </c>
      <c r="F10" s="4">
        <v>1</v>
      </c>
      <c r="G10" s="4" t="s">
        <v>4</v>
      </c>
      <c r="H10" s="4">
        <v>3</v>
      </c>
      <c r="I10" s="4">
        <v>98</v>
      </c>
      <c r="J10" t="s">
        <v>77</v>
      </c>
      <c r="K10" t="s">
        <v>76</v>
      </c>
      <c r="M10" s="5" t="s">
        <v>9</v>
      </c>
      <c r="N10" s="4">
        <v>2</v>
      </c>
      <c r="O10" s="4">
        <v>0</v>
      </c>
      <c r="P10" s="4">
        <v>0</v>
      </c>
      <c r="Q10" s="4">
        <v>2</v>
      </c>
      <c r="R10" s="4">
        <f>SUM(H18+F19)</f>
        <v>4</v>
      </c>
      <c r="S10" s="4">
        <f>SUM(F18+H19)</f>
        <v>13</v>
      </c>
      <c r="T10" s="4">
        <f>O10*2</f>
        <v>0</v>
      </c>
    </row>
    <row r="11" spans="1:20" x14ac:dyDescent="0.25">
      <c r="C11" s="3" t="s">
        <v>38</v>
      </c>
      <c r="D11" s="8"/>
      <c r="M11" s="5" t="s">
        <v>13</v>
      </c>
      <c r="N11" s="4">
        <v>2</v>
      </c>
      <c r="O11" s="4">
        <v>0</v>
      </c>
      <c r="P11" s="4">
        <v>0</v>
      </c>
      <c r="Q11" s="4">
        <v>2</v>
      </c>
      <c r="R11" s="4">
        <f>SUM(H9+F10)</f>
        <v>3</v>
      </c>
      <c r="S11" s="4">
        <f>SUM(F9+H10)</f>
        <v>7</v>
      </c>
      <c r="T11" s="4">
        <f>O11*2</f>
        <v>0</v>
      </c>
    </row>
    <row r="12" spans="1:20" x14ac:dyDescent="0.25">
      <c r="D12" s="8"/>
      <c r="N12" s="4">
        <f>SUM(N4:N11)</f>
        <v>38</v>
      </c>
      <c r="O12" s="4">
        <f t="shared" ref="O12:T12" si="1">SUM(O4:O11)</f>
        <v>19</v>
      </c>
      <c r="P12" s="4">
        <f t="shared" si="1"/>
        <v>0</v>
      </c>
      <c r="Q12" s="4">
        <f t="shared" si="1"/>
        <v>19</v>
      </c>
      <c r="R12" s="4">
        <f t="shared" si="1"/>
        <v>95</v>
      </c>
      <c r="S12" s="4">
        <f t="shared" si="1"/>
        <v>95</v>
      </c>
      <c r="T12" s="4">
        <f t="shared" si="1"/>
        <v>38</v>
      </c>
    </row>
    <row r="13" spans="1:20" x14ac:dyDescent="0.25">
      <c r="A13" s="15">
        <v>35847</v>
      </c>
      <c r="C13" s="5" t="s">
        <v>10</v>
      </c>
      <c r="D13" s="8" t="s">
        <v>4</v>
      </c>
      <c r="E13" s="5" t="s">
        <v>53</v>
      </c>
      <c r="F13" s="4">
        <v>0</v>
      </c>
      <c r="G13" s="4" t="s">
        <v>4</v>
      </c>
      <c r="H13" s="4">
        <v>2</v>
      </c>
      <c r="I13" s="4">
        <v>100</v>
      </c>
      <c r="J13" t="s">
        <v>71</v>
      </c>
      <c r="K13" t="s">
        <v>70</v>
      </c>
    </row>
    <row r="14" spans="1:20" x14ac:dyDescent="0.25">
      <c r="A14" s="15">
        <v>35848</v>
      </c>
      <c r="C14" s="5" t="s">
        <v>53</v>
      </c>
      <c r="D14" s="8" t="s">
        <v>4</v>
      </c>
      <c r="E14" s="5" t="s">
        <v>10</v>
      </c>
      <c r="F14" s="4">
        <v>1</v>
      </c>
      <c r="G14" s="4" t="s">
        <v>4</v>
      </c>
      <c r="H14" s="4">
        <v>2</v>
      </c>
      <c r="I14" s="4">
        <v>72</v>
      </c>
      <c r="J14" t="s">
        <v>78</v>
      </c>
      <c r="K14" t="s">
        <v>79</v>
      </c>
    </row>
    <row r="15" spans="1:20" x14ac:dyDescent="0.25">
      <c r="A15" s="15">
        <v>35854</v>
      </c>
      <c r="C15" s="5" t="s">
        <v>10</v>
      </c>
      <c r="D15" s="8" t="s">
        <v>4</v>
      </c>
      <c r="E15" s="5" t="s">
        <v>53</v>
      </c>
      <c r="F15" s="4">
        <v>3</v>
      </c>
      <c r="G15" s="4" t="s">
        <v>4</v>
      </c>
      <c r="H15" s="4">
        <v>1</v>
      </c>
      <c r="I15" s="4">
        <v>151</v>
      </c>
      <c r="J15" t="s">
        <v>17</v>
      </c>
      <c r="K15" t="s">
        <v>74</v>
      </c>
      <c r="M15" s="1" t="s">
        <v>327</v>
      </c>
    </row>
    <row r="16" spans="1:20" x14ac:dyDescent="0.25">
      <c r="C16" s="3" t="s">
        <v>57</v>
      </c>
      <c r="D16" s="8"/>
      <c r="M16" t="s">
        <v>328</v>
      </c>
      <c r="N16" s="12" t="s">
        <v>338</v>
      </c>
      <c r="O16" t="s">
        <v>27</v>
      </c>
      <c r="P16" s="5" t="s">
        <v>55</v>
      </c>
      <c r="Q16" s="4">
        <v>2</v>
      </c>
      <c r="R16" s="4">
        <v>1</v>
      </c>
    </row>
    <row r="17" spans="1:18" x14ac:dyDescent="0.25">
      <c r="D17" s="8"/>
      <c r="M17" t="s">
        <v>328</v>
      </c>
      <c r="N17" s="12" t="s">
        <v>338</v>
      </c>
      <c r="O17" s="5" t="s">
        <v>14</v>
      </c>
      <c r="P17" t="s">
        <v>13</v>
      </c>
      <c r="Q17" s="4">
        <v>2</v>
      </c>
      <c r="R17" s="4">
        <v>0</v>
      </c>
    </row>
    <row r="18" spans="1:18" x14ac:dyDescent="0.25">
      <c r="A18" s="15">
        <v>35847</v>
      </c>
      <c r="C18" s="5" t="s">
        <v>48</v>
      </c>
      <c r="D18" s="8" t="s">
        <v>4</v>
      </c>
      <c r="E18" s="5" t="s">
        <v>9</v>
      </c>
      <c r="F18" s="4">
        <v>8</v>
      </c>
      <c r="G18" s="4" t="s">
        <v>4</v>
      </c>
      <c r="H18" s="4">
        <v>2</v>
      </c>
      <c r="I18" s="4">
        <v>84</v>
      </c>
      <c r="J18" t="s">
        <v>51</v>
      </c>
      <c r="K18" t="s">
        <v>50</v>
      </c>
      <c r="M18" t="s">
        <v>328</v>
      </c>
      <c r="N18" s="12" t="s">
        <v>338</v>
      </c>
      <c r="O18" t="s">
        <v>10</v>
      </c>
      <c r="P18" t="s">
        <v>271</v>
      </c>
      <c r="Q18" s="4">
        <v>2</v>
      </c>
      <c r="R18" s="4">
        <v>1</v>
      </c>
    </row>
    <row r="19" spans="1:18" x14ac:dyDescent="0.25">
      <c r="A19" s="15">
        <v>35848</v>
      </c>
      <c r="C19" s="5" t="s">
        <v>9</v>
      </c>
      <c r="D19" s="8" t="s">
        <v>4</v>
      </c>
      <c r="E19" s="5" t="s">
        <v>48</v>
      </c>
      <c r="F19" s="4">
        <v>2</v>
      </c>
      <c r="G19" s="4" t="s">
        <v>4</v>
      </c>
      <c r="H19" s="4">
        <v>5</v>
      </c>
      <c r="J19" t="s">
        <v>51</v>
      </c>
      <c r="K19" t="s">
        <v>50</v>
      </c>
      <c r="M19" t="s">
        <v>328</v>
      </c>
      <c r="N19" s="12" t="s">
        <v>338</v>
      </c>
      <c r="O19" t="s">
        <v>48</v>
      </c>
      <c r="P19" t="s">
        <v>9</v>
      </c>
      <c r="Q19" s="4">
        <v>2</v>
      </c>
      <c r="R19" s="4">
        <v>0</v>
      </c>
    </row>
    <row r="20" spans="1:18" x14ac:dyDescent="0.25">
      <c r="C20" s="3" t="s">
        <v>58</v>
      </c>
      <c r="D20" s="8"/>
      <c r="M20" t="s">
        <v>330</v>
      </c>
      <c r="N20" s="12" t="s">
        <v>338</v>
      </c>
      <c r="O20" t="s">
        <v>27</v>
      </c>
      <c r="P20" t="s">
        <v>14</v>
      </c>
      <c r="Q20" s="4">
        <v>2</v>
      </c>
      <c r="R20" s="4">
        <v>1</v>
      </c>
    </row>
    <row r="21" spans="1:18" x14ac:dyDescent="0.25">
      <c r="D21" s="8"/>
      <c r="M21" t="s">
        <v>330</v>
      </c>
      <c r="N21" s="12" t="s">
        <v>338</v>
      </c>
      <c r="O21" t="s">
        <v>48</v>
      </c>
      <c r="P21" t="s">
        <v>10</v>
      </c>
      <c r="Q21" s="4">
        <v>2</v>
      </c>
      <c r="R21" s="4">
        <v>0</v>
      </c>
    </row>
    <row r="22" spans="1:18" x14ac:dyDescent="0.25">
      <c r="A22" s="14" t="s">
        <v>30</v>
      </c>
      <c r="D22" s="8"/>
      <c r="M22" t="s">
        <v>331</v>
      </c>
      <c r="N22" s="12" t="s">
        <v>338</v>
      </c>
      <c r="O22" t="s">
        <v>14</v>
      </c>
      <c r="P22" t="s">
        <v>10</v>
      </c>
      <c r="Q22" s="12">
        <v>1</v>
      </c>
      <c r="R22" s="4">
        <v>0</v>
      </c>
    </row>
    <row r="23" spans="1:18" x14ac:dyDescent="0.25">
      <c r="A23" s="15">
        <v>35861</v>
      </c>
      <c r="C23" s="5" t="s">
        <v>14</v>
      </c>
      <c r="D23" s="8" t="s">
        <v>4</v>
      </c>
      <c r="E23" s="5" t="s">
        <v>27</v>
      </c>
      <c r="F23" s="4">
        <v>1</v>
      </c>
      <c r="G23" s="4" t="s">
        <v>4</v>
      </c>
      <c r="H23" s="4">
        <v>2</v>
      </c>
      <c r="I23" s="4">
        <v>140</v>
      </c>
      <c r="J23" t="s">
        <v>43</v>
      </c>
      <c r="K23" t="s">
        <v>69</v>
      </c>
      <c r="M23" t="s">
        <v>332</v>
      </c>
      <c r="N23" s="12" t="s">
        <v>338</v>
      </c>
      <c r="O23" t="s">
        <v>27</v>
      </c>
      <c r="P23" t="s">
        <v>48</v>
      </c>
      <c r="Q23" s="4">
        <v>2</v>
      </c>
      <c r="R23" s="4">
        <v>1</v>
      </c>
    </row>
    <row r="24" spans="1:18" x14ac:dyDescent="0.25">
      <c r="A24" s="15">
        <v>35862</v>
      </c>
      <c r="C24" s="5" t="s">
        <v>27</v>
      </c>
      <c r="D24" s="8" t="s">
        <v>4</v>
      </c>
      <c r="E24" s="5" t="s">
        <v>14</v>
      </c>
      <c r="F24" s="4">
        <v>0</v>
      </c>
      <c r="G24" s="4" t="s">
        <v>4</v>
      </c>
      <c r="H24" s="4">
        <v>3</v>
      </c>
      <c r="I24" s="4">
        <v>132</v>
      </c>
      <c r="J24" t="s">
        <v>17</v>
      </c>
      <c r="K24" t="s">
        <v>74</v>
      </c>
      <c r="M24" t="s">
        <v>333</v>
      </c>
      <c r="Q24" s="4">
        <f>SUM(Q16:Q23)</f>
        <v>15</v>
      </c>
      <c r="R24" s="4">
        <f>SUM(R16:R23)</f>
        <v>4</v>
      </c>
    </row>
    <row r="25" spans="1:18" x14ac:dyDescent="0.25">
      <c r="A25" s="15">
        <v>35868</v>
      </c>
      <c r="C25" s="5" t="s">
        <v>14</v>
      </c>
      <c r="D25" s="8" t="s">
        <v>4</v>
      </c>
      <c r="E25" s="5" t="s">
        <v>27</v>
      </c>
      <c r="F25" s="4">
        <v>1</v>
      </c>
      <c r="G25" s="4" t="s">
        <v>4</v>
      </c>
      <c r="H25" s="4">
        <v>2</v>
      </c>
      <c r="I25" s="4">
        <v>350</v>
      </c>
      <c r="J25" t="s">
        <v>43</v>
      </c>
      <c r="K25" t="s">
        <v>69</v>
      </c>
    </row>
    <row r="26" spans="1:18" x14ac:dyDescent="0.25">
      <c r="C26" s="3" t="s">
        <v>59</v>
      </c>
    </row>
    <row r="27" spans="1:18" x14ac:dyDescent="0.25">
      <c r="D27" s="8"/>
    </row>
    <row r="28" spans="1:18" x14ac:dyDescent="0.25">
      <c r="A28" s="15">
        <v>35861</v>
      </c>
      <c r="C28" s="5" t="s">
        <v>48</v>
      </c>
      <c r="D28" s="8" t="s">
        <v>4</v>
      </c>
      <c r="E28" s="5" t="s">
        <v>10</v>
      </c>
      <c r="F28" s="4">
        <v>3</v>
      </c>
      <c r="G28" s="4" t="s">
        <v>4</v>
      </c>
      <c r="H28" s="4">
        <v>0</v>
      </c>
      <c r="I28" s="4">
        <v>142</v>
      </c>
      <c r="J28" t="s">
        <v>71</v>
      </c>
      <c r="K28" t="s">
        <v>70</v>
      </c>
    </row>
    <row r="29" spans="1:18" x14ac:dyDescent="0.25">
      <c r="A29" s="15">
        <v>35862</v>
      </c>
      <c r="C29" s="5" t="s">
        <v>10</v>
      </c>
      <c r="D29" s="8" t="s">
        <v>4</v>
      </c>
      <c r="E29" s="5" t="s">
        <v>48</v>
      </c>
      <c r="F29" s="4">
        <v>1</v>
      </c>
      <c r="G29" s="4" t="s">
        <v>4</v>
      </c>
      <c r="H29" s="4">
        <v>6</v>
      </c>
      <c r="I29" s="4">
        <v>62</v>
      </c>
      <c r="J29" t="s">
        <v>71</v>
      </c>
      <c r="K29" t="s">
        <v>70</v>
      </c>
    </row>
    <row r="30" spans="1:18" x14ac:dyDescent="0.25">
      <c r="C30" s="3" t="s">
        <v>49</v>
      </c>
      <c r="D30" s="8"/>
    </row>
    <row r="31" spans="1:18" x14ac:dyDescent="0.25">
      <c r="D31" s="8"/>
    </row>
    <row r="32" spans="1:18" x14ac:dyDescent="0.25">
      <c r="A32" s="14" t="s">
        <v>28</v>
      </c>
      <c r="D32" s="8"/>
    </row>
    <row r="33" spans="1:11" x14ac:dyDescent="0.25">
      <c r="A33" s="15">
        <v>35876</v>
      </c>
      <c r="C33" s="11" t="s">
        <v>14</v>
      </c>
      <c r="D33" s="8" t="s">
        <v>4</v>
      </c>
      <c r="E33" s="5" t="s">
        <v>10</v>
      </c>
      <c r="F33" s="4">
        <v>5</v>
      </c>
      <c r="G33" s="4" t="s">
        <v>4</v>
      </c>
      <c r="H33" s="4">
        <v>2</v>
      </c>
      <c r="I33" s="4">
        <v>320</v>
      </c>
      <c r="J33" t="s">
        <v>5</v>
      </c>
      <c r="K33" t="s">
        <v>6</v>
      </c>
    </row>
    <row r="34" spans="1:11" x14ac:dyDescent="0.25">
      <c r="C34" s="3" t="s">
        <v>37</v>
      </c>
      <c r="D34" s="8"/>
    </row>
    <row r="35" spans="1:11" x14ac:dyDescent="0.25">
      <c r="D35" s="8"/>
    </row>
    <row r="36" spans="1:11" x14ac:dyDescent="0.25">
      <c r="A36" s="14" t="s">
        <v>32</v>
      </c>
      <c r="D36" s="8"/>
    </row>
    <row r="37" spans="1:11" x14ac:dyDescent="0.25">
      <c r="A37" s="15">
        <v>35875</v>
      </c>
      <c r="C37" s="5" t="s">
        <v>48</v>
      </c>
      <c r="D37" s="8" t="s">
        <v>4</v>
      </c>
      <c r="E37" s="5" t="s">
        <v>27</v>
      </c>
      <c r="F37" s="4">
        <v>2</v>
      </c>
      <c r="G37" s="4" t="s">
        <v>4</v>
      </c>
      <c r="H37" s="4">
        <v>3</v>
      </c>
      <c r="I37" s="4">
        <v>160</v>
      </c>
      <c r="J37" t="s">
        <v>71</v>
      </c>
      <c r="K37" t="s">
        <v>70</v>
      </c>
    </row>
    <row r="38" spans="1:11" x14ac:dyDescent="0.25">
      <c r="A38" s="15">
        <v>35876</v>
      </c>
      <c r="C38" s="5" t="s">
        <v>27</v>
      </c>
      <c r="E38" s="5" t="s">
        <v>48</v>
      </c>
      <c r="F38" s="4">
        <v>3</v>
      </c>
      <c r="G38" s="4" t="s">
        <v>4</v>
      </c>
      <c r="H38" s="4">
        <v>2</v>
      </c>
      <c r="I38" s="4">
        <v>282</v>
      </c>
      <c r="J38" t="s">
        <v>71</v>
      </c>
      <c r="K38" t="s">
        <v>70</v>
      </c>
    </row>
    <row r="39" spans="1:11" x14ac:dyDescent="0.25">
      <c r="A39" s="15">
        <v>35882</v>
      </c>
      <c r="C39" s="5" t="s">
        <v>48</v>
      </c>
      <c r="D39" s="8" t="s">
        <v>4</v>
      </c>
      <c r="E39" s="5" t="s">
        <v>27</v>
      </c>
      <c r="F39" s="4">
        <v>3</v>
      </c>
      <c r="G39" s="4" t="s">
        <v>4</v>
      </c>
      <c r="H39" s="4">
        <v>4</v>
      </c>
      <c r="I39" s="4">
        <v>343</v>
      </c>
      <c r="J39" t="s">
        <v>25</v>
      </c>
      <c r="K39" t="s">
        <v>26</v>
      </c>
    </row>
    <row r="40" spans="1:11" x14ac:dyDescent="0.25">
      <c r="A40" s="14"/>
      <c r="C40" s="3" t="s">
        <v>60</v>
      </c>
      <c r="D40" s="8"/>
    </row>
    <row r="41" spans="1:11" x14ac:dyDescent="0.25">
      <c r="D41" s="8"/>
    </row>
    <row r="42" spans="1:11" x14ac:dyDescent="0.25">
      <c r="C42" s="3"/>
      <c r="D42" s="8"/>
      <c r="J42" s="1" t="s">
        <v>103</v>
      </c>
    </row>
    <row r="43" spans="1:11" x14ac:dyDescent="0.25">
      <c r="D43" s="8"/>
      <c r="J43" t="s">
        <v>50</v>
      </c>
      <c r="K43" s="4">
        <v>2</v>
      </c>
    </row>
    <row r="44" spans="1:11" x14ac:dyDescent="0.25">
      <c r="A44" s="14"/>
      <c r="D44" s="8"/>
      <c r="J44" t="s">
        <v>17</v>
      </c>
      <c r="K44" s="4">
        <v>4</v>
      </c>
    </row>
    <row r="45" spans="1:11" x14ac:dyDescent="0.25">
      <c r="D45" s="8"/>
      <c r="J45" t="s">
        <v>74</v>
      </c>
      <c r="K45" s="4">
        <v>4</v>
      </c>
    </row>
    <row r="46" spans="1:11" x14ac:dyDescent="0.25">
      <c r="D46" s="8"/>
      <c r="J46" t="s">
        <v>43</v>
      </c>
      <c r="K46" s="4">
        <v>3</v>
      </c>
    </row>
    <row r="47" spans="1:11" x14ac:dyDescent="0.25">
      <c r="D47" s="8"/>
      <c r="J47" t="s">
        <v>70</v>
      </c>
      <c r="K47" s="4">
        <v>5</v>
      </c>
    </row>
    <row r="48" spans="1:11" x14ac:dyDescent="0.25">
      <c r="D48" s="8"/>
      <c r="J48" t="s">
        <v>25</v>
      </c>
      <c r="K48" s="4">
        <v>1</v>
      </c>
    </row>
    <row r="49" spans="3:11" x14ac:dyDescent="0.25">
      <c r="D49" s="8"/>
      <c r="J49" t="s">
        <v>77</v>
      </c>
      <c r="K49" s="4">
        <v>1</v>
      </c>
    </row>
    <row r="50" spans="3:11" x14ac:dyDescent="0.25">
      <c r="C50" s="3"/>
      <c r="D50" s="8"/>
      <c r="J50" t="s">
        <v>76</v>
      </c>
      <c r="K50" s="4">
        <v>1</v>
      </c>
    </row>
    <row r="51" spans="3:11" x14ac:dyDescent="0.25">
      <c r="D51" s="8"/>
      <c r="J51" t="s">
        <v>15</v>
      </c>
      <c r="K51" s="4">
        <v>1</v>
      </c>
    </row>
    <row r="52" spans="3:11" x14ac:dyDescent="0.25">
      <c r="D52" s="8"/>
      <c r="J52" t="s">
        <v>26</v>
      </c>
      <c r="K52" s="4">
        <v>1</v>
      </c>
    </row>
    <row r="53" spans="3:11" x14ac:dyDescent="0.25">
      <c r="D53" s="8"/>
      <c r="J53" t="s">
        <v>71</v>
      </c>
      <c r="K53" s="4">
        <v>5</v>
      </c>
    </row>
    <row r="54" spans="3:11" x14ac:dyDescent="0.25">
      <c r="D54" s="8"/>
      <c r="J54" t="s">
        <v>79</v>
      </c>
      <c r="K54" s="4">
        <v>1</v>
      </c>
    </row>
    <row r="55" spans="3:11" x14ac:dyDescent="0.25">
      <c r="C55" s="6"/>
      <c r="J55" t="s">
        <v>51</v>
      </c>
      <c r="K55" s="4">
        <v>2</v>
      </c>
    </row>
    <row r="56" spans="3:11" x14ac:dyDescent="0.25">
      <c r="C56" s="6"/>
      <c r="J56" t="s">
        <v>69</v>
      </c>
      <c r="K56" s="4">
        <v>3</v>
      </c>
    </row>
    <row r="57" spans="3:11" x14ac:dyDescent="0.25">
      <c r="C57" s="6"/>
      <c r="J57" t="s">
        <v>6</v>
      </c>
      <c r="K57" s="4">
        <v>1</v>
      </c>
    </row>
    <row r="58" spans="3:11" x14ac:dyDescent="0.25">
      <c r="C58" s="6"/>
      <c r="J58" t="s">
        <v>78</v>
      </c>
      <c r="K58" s="4">
        <v>1</v>
      </c>
    </row>
    <row r="59" spans="3:11" x14ac:dyDescent="0.25">
      <c r="C59" s="6"/>
      <c r="J59" t="s">
        <v>5</v>
      </c>
      <c r="K59" s="4">
        <v>1</v>
      </c>
    </row>
    <row r="60" spans="3:11" x14ac:dyDescent="0.25">
      <c r="C60" s="6"/>
      <c r="J60" t="s">
        <v>75</v>
      </c>
      <c r="K60" s="4">
        <v>1</v>
      </c>
    </row>
    <row r="61" spans="3:11" x14ac:dyDescent="0.25">
      <c r="C61" s="6"/>
      <c r="K61" s="4">
        <f>SUM(K43:K60)</f>
        <v>38</v>
      </c>
    </row>
  </sheetData>
  <sortState xmlns:xlrd2="http://schemas.microsoft.com/office/spreadsheetml/2017/richdata2" ref="M8:T11">
    <sortCondition descending="1" ref="T11"/>
  </sortState>
  <phoneticPr fontId="0" type="noConversion"/>
  <pageMargins left="0.74803149606299213" right="0.74803149606299213" top="0.78740157480314965" bottom="0.51181102362204722" header="0.51181102362204722" footer="0.51181102362204722"/>
  <pageSetup paperSize="9" orientation="portrait" horizontalDpi="300" verticalDpi="300" r:id="rId1"/>
  <headerFooter alignWithMargins="0">
    <oddHeader>&amp;LSalibandyliitto&amp;CNaisten SM-sarjan play offs ottelut kaudella 1997-98</oddHeader>
    <oddFooter>&amp;C&amp;P /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T53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34</v>
      </c>
      <c r="C3" s="6"/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35483</v>
      </c>
      <c r="C4" s="5" t="s">
        <v>27</v>
      </c>
      <c r="D4" s="8" t="s">
        <v>4</v>
      </c>
      <c r="E4" s="5" t="s">
        <v>53</v>
      </c>
      <c r="F4" s="4">
        <v>0</v>
      </c>
      <c r="G4" s="4" t="s">
        <v>4</v>
      </c>
      <c r="H4" s="4">
        <v>1</v>
      </c>
      <c r="I4" s="4">
        <v>70</v>
      </c>
      <c r="J4" t="s">
        <v>43</v>
      </c>
      <c r="K4" t="s">
        <v>69</v>
      </c>
      <c r="M4" s="5" t="s">
        <v>48</v>
      </c>
      <c r="N4" s="4">
        <v>6</v>
      </c>
      <c r="O4" s="4">
        <v>4</v>
      </c>
      <c r="P4" s="4">
        <v>0</v>
      </c>
      <c r="Q4" s="4">
        <v>2</v>
      </c>
      <c r="R4" s="4">
        <f>SUM(F19+H20+F21+F29+H30+F31)</f>
        <v>18</v>
      </c>
      <c r="S4" s="4">
        <f>SUM(H19+F20+H21+H29+F30+H31)</f>
        <v>10</v>
      </c>
      <c r="T4" s="4">
        <f t="shared" ref="T4:T9" si="0">SUM(O4*2)</f>
        <v>8</v>
      </c>
    </row>
    <row r="5" spans="1:20" x14ac:dyDescent="0.25">
      <c r="A5" s="15">
        <v>35484</v>
      </c>
      <c r="C5" s="5" t="s">
        <v>53</v>
      </c>
      <c r="D5" s="9" t="s">
        <v>4</v>
      </c>
      <c r="E5" s="5" t="s">
        <v>27</v>
      </c>
      <c r="F5" s="4">
        <v>3</v>
      </c>
      <c r="G5" s="4" t="s">
        <v>4</v>
      </c>
      <c r="H5" s="4">
        <v>5</v>
      </c>
      <c r="I5" s="4">
        <v>136</v>
      </c>
      <c r="J5" t="s">
        <v>43</v>
      </c>
      <c r="K5" t="s">
        <v>69</v>
      </c>
      <c r="M5" s="5" t="s">
        <v>13</v>
      </c>
      <c r="N5" s="4">
        <v>6</v>
      </c>
      <c r="O5" s="4">
        <v>4</v>
      </c>
      <c r="P5" s="4">
        <v>0</v>
      </c>
      <c r="Q5" s="4">
        <v>2</v>
      </c>
      <c r="R5" s="4">
        <f>SUM(H9+F10+H19+F20+H21+H25)</f>
        <v>14</v>
      </c>
      <c r="S5" s="4">
        <f>SUM(F9+H10+F19+H20+F21+F25)</f>
        <v>13</v>
      </c>
      <c r="T5" s="4">
        <f t="shared" si="0"/>
        <v>8</v>
      </c>
    </row>
    <row r="6" spans="1:20" x14ac:dyDescent="0.25">
      <c r="A6" s="15">
        <v>35490</v>
      </c>
      <c r="C6" s="11" t="s">
        <v>27</v>
      </c>
      <c r="D6" s="8" t="s">
        <v>4</v>
      </c>
      <c r="E6" s="5" t="s">
        <v>53</v>
      </c>
      <c r="F6" s="4">
        <v>4</v>
      </c>
      <c r="G6" s="4" t="s">
        <v>4</v>
      </c>
      <c r="H6" s="4">
        <v>3</v>
      </c>
      <c r="J6" s="5" t="s">
        <v>50</v>
      </c>
      <c r="K6" t="s">
        <v>51</v>
      </c>
      <c r="M6" s="5" t="s">
        <v>14</v>
      </c>
      <c r="N6" s="4">
        <v>6</v>
      </c>
      <c r="O6" s="4">
        <v>3</v>
      </c>
      <c r="P6" s="4">
        <v>0</v>
      </c>
      <c r="Q6" s="4">
        <v>3</v>
      </c>
      <c r="R6" s="4">
        <f>SUM(F14+H15+F16+H29+F30+H31)</f>
        <v>14</v>
      </c>
      <c r="S6" s="4">
        <f>SUM(H14+F15+H16+F29+H30+F31)</f>
        <v>18</v>
      </c>
      <c r="T6" s="4">
        <f t="shared" si="0"/>
        <v>6</v>
      </c>
    </row>
    <row r="7" spans="1:20" x14ac:dyDescent="0.25">
      <c r="C7" s="3" t="s">
        <v>54</v>
      </c>
      <c r="D7" s="8"/>
      <c r="M7" s="5" t="s">
        <v>27</v>
      </c>
      <c r="N7" s="4">
        <v>7</v>
      </c>
      <c r="O7" s="4">
        <v>3</v>
      </c>
      <c r="P7" s="4">
        <v>0</v>
      </c>
      <c r="Q7" s="4">
        <v>4</v>
      </c>
      <c r="R7" s="4">
        <f>SUM(F4+H5+F6+H14+F15+H16+F25)</f>
        <v>20</v>
      </c>
      <c r="S7" s="4">
        <f>SUM(H4+F5+H6+F14+H15+F16+H25)</f>
        <v>19</v>
      </c>
      <c r="T7" s="4">
        <f t="shared" si="0"/>
        <v>6</v>
      </c>
    </row>
    <row r="8" spans="1:20" x14ac:dyDescent="0.25">
      <c r="C8" s="3"/>
      <c r="D8" s="8"/>
      <c r="M8" s="5" t="s">
        <v>53</v>
      </c>
      <c r="N8" s="4">
        <v>3</v>
      </c>
      <c r="O8" s="4">
        <v>1</v>
      </c>
      <c r="P8" s="4">
        <v>0</v>
      </c>
      <c r="Q8" s="4">
        <v>2</v>
      </c>
      <c r="R8" s="4">
        <f>SUM(H4+F5+H6)</f>
        <v>7</v>
      </c>
      <c r="S8" s="4">
        <f>SUM(F4+H5+F6)</f>
        <v>9</v>
      </c>
      <c r="T8" s="4">
        <f t="shared" si="0"/>
        <v>2</v>
      </c>
    </row>
    <row r="9" spans="1:20" x14ac:dyDescent="0.25">
      <c r="A9" s="15">
        <v>35483</v>
      </c>
      <c r="C9" s="5" t="s">
        <v>55</v>
      </c>
      <c r="D9" s="8" t="s">
        <v>4</v>
      </c>
      <c r="E9" s="5" t="s">
        <v>13</v>
      </c>
      <c r="F9" s="4">
        <v>1</v>
      </c>
      <c r="G9" s="4" t="s">
        <v>4</v>
      </c>
      <c r="H9" s="4">
        <v>2</v>
      </c>
      <c r="I9" s="4">
        <v>58</v>
      </c>
      <c r="J9" t="s">
        <v>70</v>
      </c>
      <c r="K9" t="s">
        <v>71</v>
      </c>
      <c r="M9" s="5" t="s">
        <v>55</v>
      </c>
      <c r="N9" s="4">
        <v>2</v>
      </c>
      <c r="O9" s="4">
        <v>0</v>
      </c>
      <c r="P9" s="4">
        <v>0</v>
      </c>
      <c r="Q9" s="4">
        <v>2</v>
      </c>
      <c r="R9" s="4">
        <f>SUM(F9+H10)</f>
        <v>2</v>
      </c>
      <c r="S9" s="4">
        <f>SUM(H9+F10)</f>
        <v>6</v>
      </c>
      <c r="T9" s="4">
        <f t="shared" si="0"/>
        <v>0</v>
      </c>
    </row>
    <row r="10" spans="1:20" x14ac:dyDescent="0.25">
      <c r="A10" s="15">
        <v>35484</v>
      </c>
      <c r="C10" s="5" t="s">
        <v>13</v>
      </c>
      <c r="D10" s="8" t="s">
        <v>4</v>
      </c>
      <c r="E10" s="5" t="s">
        <v>55</v>
      </c>
      <c r="F10" s="4">
        <v>4</v>
      </c>
      <c r="G10" s="4" t="s">
        <v>4</v>
      </c>
      <c r="H10" s="4">
        <v>1</v>
      </c>
      <c r="I10" s="4">
        <v>116</v>
      </c>
      <c r="J10" t="s">
        <v>20</v>
      </c>
      <c r="K10" t="s">
        <v>19</v>
      </c>
      <c r="N10" s="4">
        <f t="shared" ref="N10:S10" si="1">SUM(N4:N9)</f>
        <v>30</v>
      </c>
      <c r="O10" s="4">
        <f t="shared" si="1"/>
        <v>15</v>
      </c>
      <c r="P10" s="4">
        <f t="shared" si="1"/>
        <v>0</v>
      </c>
      <c r="Q10" s="4">
        <f t="shared" si="1"/>
        <v>15</v>
      </c>
      <c r="R10" s="4">
        <f t="shared" si="1"/>
        <v>75</v>
      </c>
      <c r="S10" s="4">
        <f t="shared" si="1"/>
        <v>75</v>
      </c>
      <c r="T10" s="4">
        <f t="shared" ref="T10" si="2">SUM(O10*2)</f>
        <v>30</v>
      </c>
    </row>
    <row r="11" spans="1:20" x14ac:dyDescent="0.25">
      <c r="C11" s="3" t="s">
        <v>36</v>
      </c>
      <c r="D11" s="8"/>
    </row>
    <row r="12" spans="1:20" x14ac:dyDescent="0.25">
      <c r="D12" s="8"/>
    </row>
    <row r="13" spans="1:20" x14ac:dyDescent="0.25">
      <c r="A13" s="14" t="s">
        <v>30</v>
      </c>
      <c r="D13" s="8"/>
      <c r="M13" s="1" t="s">
        <v>327</v>
      </c>
    </row>
    <row r="14" spans="1:20" x14ac:dyDescent="0.25">
      <c r="A14" s="15">
        <v>35497</v>
      </c>
      <c r="C14" s="5" t="s">
        <v>14</v>
      </c>
      <c r="D14" s="8" t="s">
        <v>4</v>
      </c>
      <c r="E14" s="5" t="s">
        <v>27</v>
      </c>
      <c r="F14" s="4">
        <v>5</v>
      </c>
      <c r="G14" s="4" t="s">
        <v>4</v>
      </c>
      <c r="H14" s="4">
        <v>4</v>
      </c>
      <c r="I14" s="4">
        <v>144</v>
      </c>
      <c r="J14" t="s">
        <v>22</v>
      </c>
      <c r="K14" t="s">
        <v>21</v>
      </c>
      <c r="M14" t="s">
        <v>328</v>
      </c>
      <c r="N14" s="12" t="s">
        <v>337</v>
      </c>
      <c r="O14" t="s">
        <v>27</v>
      </c>
      <c r="P14" s="5" t="s">
        <v>271</v>
      </c>
      <c r="Q14" s="4">
        <v>2</v>
      </c>
      <c r="R14" s="4">
        <v>1</v>
      </c>
    </row>
    <row r="15" spans="1:20" x14ac:dyDescent="0.25">
      <c r="A15" s="15">
        <v>35498</v>
      </c>
      <c r="C15" s="11" t="s">
        <v>27</v>
      </c>
      <c r="D15" s="8" t="s">
        <v>4</v>
      </c>
      <c r="E15" s="5" t="s">
        <v>14</v>
      </c>
      <c r="F15" s="4">
        <v>3</v>
      </c>
      <c r="G15" s="4" t="s">
        <v>4</v>
      </c>
      <c r="H15" s="4">
        <v>1</v>
      </c>
      <c r="I15" s="4">
        <v>70</v>
      </c>
      <c r="J15" t="s">
        <v>39</v>
      </c>
      <c r="K15" t="s">
        <v>35</v>
      </c>
      <c r="M15" t="s">
        <v>328</v>
      </c>
      <c r="N15" s="12" t="s">
        <v>337</v>
      </c>
      <c r="O15" s="5" t="s">
        <v>13</v>
      </c>
      <c r="P15" t="s">
        <v>55</v>
      </c>
      <c r="Q15" s="4">
        <v>2</v>
      </c>
      <c r="R15" s="4">
        <v>0</v>
      </c>
    </row>
    <row r="16" spans="1:20" x14ac:dyDescent="0.25">
      <c r="A16" s="15">
        <v>35504</v>
      </c>
      <c r="C16" s="5" t="s">
        <v>14</v>
      </c>
      <c r="D16" s="8" t="s">
        <v>4</v>
      </c>
      <c r="E16" s="5" t="s">
        <v>27</v>
      </c>
      <c r="F16" s="4">
        <v>2</v>
      </c>
      <c r="G16" s="4" t="s">
        <v>4</v>
      </c>
      <c r="H16" s="4">
        <v>1</v>
      </c>
      <c r="I16" s="4">
        <v>100</v>
      </c>
      <c r="J16" t="s">
        <v>43</v>
      </c>
      <c r="K16" t="s">
        <v>69</v>
      </c>
      <c r="M16" t="s">
        <v>330</v>
      </c>
      <c r="N16" s="12" t="s">
        <v>337</v>
      </c>
      <c r="O16" t="s">
        <v>14</v>
      </c>
      <c r="P16" t="s">
        <v>27</v>
      </c>
      <c r="Q16" s="4">
        <v>2</v>
      </c>
      <c r="R16" s="4">
        <v>1</v>
      </c>
    </row>
    <row r="17" spans="1:18" x14ac:dyDescent="0.25">
      <c r="C17" s="3" t="s">
        <v>31</v>
      </c>
      <c r="D17" s="8"/>
      <c r="M17" t="s">
        <v>330</v>
      </c>
      <c r="N17" s="12" t="s">
        <v>337</v>
      </c>
      <c r="O17" t="s">
        <v>48</v>
      </c>
      <c r="P17" t="s">
        <v>13</v>
      </c>
      <c r="Q17" s="4">
        <v>2</v>
      </c>
      <c r="R17" s="4">
        <v>1</v>
      </c>
    </row>
    <row r="18" spans="1:18" x14ac:dyDescent="0.25">
      <c r="D18" s="8"/>
      <c r="M18" t="s">
        <v>331</v>
      </c>
      <c r="N18" s="12" t="s">
        <v>337</v>
      </c>
      <c r="O18" t="s">
        <v>13</v>
      </c>
      <c r="P18" t="s">
        <v>27</v>
      </c>
      <c r="Q18" s="12">
        <v>1</v>
      </c>
      <c r="R18" s="4">
        <v>0</v>
      </c>
    </row>
    <row r="19" spans="1:18" x14ac:dyDescent="0.25">
      <c r="A19" s="15">
        <v>35497</v>
      </c>
      <c r="C19" s="11" t="s">
        <v>48</v>
      </c>
      <c r="D19" s="8" t="s">
        <v>4</v>
      </c>
      <c r="E19" s="5" t="s">
        <v>13</v>
      </c>
      <c r="F19" s="4">
        <v>1</v>
      </c>
      <c r="G19" s="4" t="s">
        <v>4</v>
      </c>
      <c r="H19" s="4">
        <v>2</v>
      </c>
      <c r="I19" s="4">
        <v>96</v>
      </c>
      <c r="J19" t="s">
        <v>70</v>
      </c>
      <c r="K19" t="s">
        <v>71</v>
      </c>
      <c r="M19" t="s">
        <v>332</v>
      </c>
      <c r="N19" s="12" t="s">
        <v>337</v>
      </c>
      <c r="O19" t="s">
        <v>48</v>
      </c>
      <c r="P19" t="s">
        <v>14</v>
      </c>
      <c r="Q19" s="4">
        <v>2</v>
      </c>
      <c r="R19" s="4">
        <v>1</v>
      </c>
    </row>
    <row r="20" spans="1:18" x14ac:dyDescent="0.25">
      <c r="A20" s="15">
        <v>35498</v>
      </c>
      <c r="C20" s="5" t="s">
        <v>13</v>
      </c>
      <c r="D20" s="8" t="s">
        <v>4</v>
      </c>
      <c r="E20" s="11" t="s">
        <v>48</v>
      </c>
      <c r="F20" s="4">
        <v>2</v>
      </c>
      <c r="G20" s="4" t="s">
        <v>4</v>
      </c>
      <c r="H20" s="4">
        <v>4</v>
      </c>
      <c r="I20" s="4">
        <v>172</v>
      </c>
      <c r="J20" t="s">
        <v>72</v>
      </c>
      <c r="K20" t="s">
        <v>73</v>
      </c>
      <c r="M20" t="s">
        <v>333</v>
      </c>
      <c r="Q20" s="4">
        <f>SUM(Q14:Q19)</f>
        <v>11</v>
      </c>
      <c r="R20" s="4">
        <f>SUM(R14:R19)</f>
        <v>4</v>
      </c>
    </row>
    <row r="21" spans="1:18" x14ac:dyDescent="0.25">
      <c r="A21" s="16">
        <v>35505</v>
      </c>
      <c r="C21" s="11" t="s">
        <v>48</v>
      </c>
      <c r="D21" s="8" t="s">
        <v>4</v>
      </c>
      <c r="E21" s="5" t="s">
        <v>13</v>
      </c>
      <c r="F21" s="4">
        <v>3</v>
      </c>
      <c r="G21" s="4" t="s">
        <v>4</v>
      </c>
      <c r="H21" s="4">
        <v>0</v>
      </c>
      <c r="I21" s="4">
        <v>219</v>
      </c>
      <c r="J21" t="s">
        <v>70</v>
      </c>
      <c r="K21" t="s">
        <v>71</v>
      </c>
    </row>
    <row r="22" spans="1:18" x14ac:dyDescent="0.25">
      <c r="C22" s="3" t="s">
        <v>56</v>
      </c>
      <c r="D22" s="8"/>
    </row>
    <row r="23" spans="1:18" x14ac:dyDescent="0.25">
      <c r="D23" s="8"/>
    </row>
    <row r="24" spans="1:18" x14ac:dyDescent="0.25">
      <c r="A24" s="14" t="s">
        <v>28</v>
      </c>
      <c r="D24" s="8"/>
    </row>
    <row r="25" spans="1:18" x14ac:dyDescent="0.25">
      <c r="A25" s="15">
        <v>35511</v>
      </c>
      <c r="C25" s="5" t="s">
        <v>27</v>
      </c>
      <c r="D25" s="8" t="s">
        <v>4</v>
      </c>
      <c r="E25" s="5" t="s">
        <v>13</v>
      </c>
      <c r="F25" s="4">
        <v>3</v>
      </c>
      <c r="G25" s="4" t="s">
        <v>4</v>
      </c>
      <c r="H25" s="4">
        <v>4</v>
      </c>
      <c r="I25" s="4">
        <v>103</v>
      </c>
      <c r="J25" t="s">
        <v>42</v>
      </c>
      <c r="K25" t="s">
        <v>33</v>
      </c>
    </row>
    <row r="26" spans="1:18" x14ac:dyDescent="0.25">
      <c r="C26" s="3" t="s">
        <v>44</v>
      </c>
      <c r="D26" s="8"/>
    </row>
    <row r="28" spans="1:18" x14ac:dyDescent="0.25">
      <c r="A28" s="14" t="s">
        <v>32</v>
      </c>
      <c r="D28" s="8"/>
    </row>
    <row r="29" spans="1:18" x14ac:dyDescent="0.25">
      <c r="A29" s="15">
        <v>35511</v>
      </c>
      <c r="C29" s="5" t="s">
        <v>48</v>
      </c>
      <c r="D29" s="8" t="s">
        <v>4</v>
      </c>
      <c r="E29" s="5" t="s">
        <v>14</v>
      </c>
      <c r="F29" s="4">
        <v>6</v>
      </c>
      <c r="G29" s="4" t="s">
        <v>4</v>
      </c>
      <c r="H29" s="4">
        <v>2</v>
      </c>
      <c r="I29" s="4">
        <v>169</v>
      </c>
      <c r="J29" t="s">
        <v>8</v>
      </c>
      <c r="K29" t="s">
        <v>7</v>
      </c>
    </row>
    <row r="30" spans="1:18" x14ac:dyDescent="0.25">
      <c r="A30" s="15">
        <v>35512</v>
      </c>
      <c r="C30" s="5" t="s">
        <v>14</v>
      </c>
      <c r="D30" s="8" t="s">
        <v>4</v>
      </c>
      <c r="E30" s="5" t="s">
        <v>48</v>
      </c>
      <c r="F30" s="4">
        <v>3</v>
      </c>
      <c r="G30" s="4" t="s">
        <v>4</v>
      </c>
      <c r="H30" s="4">
        <v>2</v>
      </c>
      <c r="I30" s="4">
        <v>436</v>
      </c>
      <c r="J30" t="s">
        <v>22</v>
      </c>
      <c r="K30" t="s">
        <v>43</v>
      </c>
    </row>
    <row r="31" spans="1:18" x14ac:dyDescent="0.25">
      <c r="A31" s="15">
        <v>35518</v>
      </c>
      <c r="C31" s="5" t="s">
        <v>48</v>
      </c>
      <c r="D31" s="8" t="s">
        <v>4</v>
      </c>
      <c r="E31" s="5" t="s">
        <v>14</v>
      </c>
      <c r="F31" s="4">
        <v>2</v>
      </c>
      <c r="G31" s="4" t="s">
        <v>4</v>
      </c>
      <c r="H31" s="4">
        <v>1</v>
      </c>
      <c r="I31" s="4">
        <v>338</v>
      </c>
      <c r="J31" t="s">
        <v>39</v>
      </c>
      <c r="K31" t="s">
        <v>35</v>
      </c>
    </row>
    <row r="32" spans="1:18" x14ac:dyDescent="0.25">
      <c r="C32" s="3" t="s">
        <v>52</v>
      </c>
      <c r="D32" s="8"/>
    </row>
    <row r="33" spans="1:11" x14ac:dyDescent="0.25">
      <c r="A33" s="14"/>
      <c r="D33" s="8"/>
    </row>
    <row r="34" spans="1:11" x14ac:dyDescent="0.25">
      <c r="D34" s="8"/>
      <c r="J34" s="1" t="s">
        <v>103</v>
      </c>
    </row>
    <row r="35" spans="1:11" x14ac:dyDescent="0.25">
      <c r="D35" s="8"/>
      <c r="J35" s="5" t="s">
        <v>50</v>
      </c>
      <c r="K35" s="4">
        <v>1</v>
      </c>
    </row>
    <row r="36" spans="1:11" x14ac:dyDescent="0.25">
      <c r="A36" s="14"/>
      <c r="D36" s="8"/>
      <c r="J36" t="s">
        <v>43</v>
      </c>
      <c r="K36" s="4">
        <v>4</v>
      </c>
    </row>
    <row r="37" spans="1:11" x14ac:dyDescent="0.25">
      <c r="D37" s="8"/>
      <c r="J37" t="s">
        <v>70</v>
      </c>
      <c r="K37" s="4">
        <v>3</v>
      </c>
    </row>
    <row r="38" spans="1:11" x14ac:dyDescent="0.25">
      <c r="D38" s="8"/>
      <c r="J38" t="s">
        <v>73</v>
      </c>
      <c r="K38" s="4">
        <v>1</v>
      </c>
    </row>
    <row r="39" spans="1:11" x14ac:dyDescent="0.25">
      <c r="D39" s="8"/>
      <c r="J39" t="s">
        <v>33</v>
      </c>
      <c r="K39" s="4">
        <v>1</v>
      </c>
    </row>
    <row r="40" spans="1:11" x14ac:dyDescent="0.25">
      <c r="D40" s="8"/>
      <c r="J40" t="s">
        <v>71</v>
      </c>
      <c r="K40" s="4">
        <v>3</v>
      </c>
    </row>
    <row r="41" spans="1:11" x14ac:dyDescent="0.25">
      <c r="A41" s="16"/>
      <c r="D41" s="8"/>
      <c r="J41" t="s">
        <v>21</v>
      </c>
      <c r="K41" s="4">
        <v>1</v>
      </c>
    </row>
    <row r="42" spans="1:11" x14ac:dyDescent="0.25">
      <c r="C42" s="3"/>
      <c r="D42" s="8"/>
      <c r="J42" t="s">
        <v>19</v>
      </c>
      <c r="K42" s="4">
        <v>1</v>
      </c>
    </row>
    <row r="43" spans="1:11" x14ac:dyDescent="0.25">
      <c r="D43" s="8"/>
      <c r="J43" t="s">
        <v>8</v>
      </c>
      <c r="K43" s="4">
        <v>1</v>
      </c>
    </row>
    <row r="44" spans="1:11" x14ac:dyDescent="0.25">
      <c r="D44" s="8"/>
      <c r="J44" t="s">
        <v>51</v>
      </c>
      <c r="K44" s="4">
        <v>1</v>
      </c>
    </row>
    <row r="45" spans="1:11" x14ac:dyDescent="0.25">
      <c r="A45" s="14"/>
      <c r="D45" s="8"/>
      <c r="J45" t="s">
        <v>39</v>
      </c>
      <c r="K45" s="4">
        <v>2</v>
      </c>
    </row>
    <row r="46" spans="1:11" x14ac:dyDescent="0.25">
      <c r="D46" s="8"/>
      <c r="J46" t="s">
        <v>35</v>
      </c>
      <c r="K46" s="4">
        <v>2</v>
      </c>
    </row>
    <row r="47" spans="1:11" x14ac:dyDescent="0.25">
      <c r="D47" s="8"/>
      <c r="J47" t="s">
        <v>69</v>
      </c>
      <c r="K47" s="4">
        <v>3</v>
      </c>
    </row>
    <row r="48" spans="1:11" x14ac:dyDescent="0.25">
      <c r="D48" s="8"/>
      <c r="J48" t="s">
        <v>72</v>
      </c>
      <c r="K48" s="4">
        <v>1</v>
      </c>
    </row>
    <row r="49" spans="4:11" x14ac:dyDescent="0.25">
      <c r="D49" s="8"/>
      <c r="J49" t="s">
        <v>7</v>
      </c>
      <c r="K49" s="4">
        <v>1</v>
      </c>
    </row>
    <row r="50" spans="4:11" x14ac:dyDescent="0.25">
      <c r="D50" s="8"/>
      <c r="J50" t="s">
        <v>42</v>
      </c>
      <c r="K50" s="4">
        <v>1</v>
      </c>
    </row>
    <row r="51" spans="4:11" x14ac:dyDescent="0.25">
      <c r="D51" s="8"/>
      <c r="J51" t="s">
        <v>22</v>
      </c>
      <c r="K51" s="4">
        <v>2</v>
      </c>
    </row>
    <row r="52" spans="4:11" x14ac:dyDescent="0.25">
      <c r="D52" s="8"/>
      <c r="J52" t="s">
        <v>20</v>
      </c>
      <c r="K52" s="4">
        <v>1</v>
      </c>
    </row>
    <row r="53" spans="4:11" x14ac:dyDescent="0.25">
      <c r="D53" s="8"/>
      <c r="K53" s="4">
        <f>SUM(K35:K52)</f>
        <v>30</v>
      </c>
    </row>
  </sheetData>
  <sortState xmlns:xlrd2="http://schemas.microsoft.com/office/spreadsheetml/2017/richdata2" ref="M4:T9">
    <sortCondition descending="1" ref="T9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&amp;LSalibandyliitto&amp;CNaisten SM-sarjan play offs ottelut kaudella 1996-97</oddHeader>
    <oddFooter>&amp;C&amp;P /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T46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34</v>
      </c>
      <c r="C3" s="6"/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35119</v>
      </c>
      <c r="C4" t="s">
        <v>45</v>
      </c>
      <c r="D4" s="4" t="s">
        <v>4</v>
      </c>
      <c r="E4" s="5" t="s">
        <v>13</v>
      </c>
      <c r="F4" s="4">
        <v>1</v>
      </c>
      <c r="G4" s="4" t="s">
        <v>4</v>
      </c>
      <c r="H4" s="4">
        <v>3</v>
      </c>
      <c r="I4" s="4">
        <v>93</v>
      </c>
      <c r="J4" t="s">
        <v>8</v>
      </c>
      <c r="K4" t="s">
        <v>7</v>
      </c>
      <c r="M4" s="5" t="s">
        <v>14</v>
      </c>
      <c r="N4" s="4">
        <v>9</v>
      </c>
      <c r="O4" s="4">
        <v>5</v>
      </c>
      <c r="P4" s="4">
        <v>0</v>
      </c>
      <c r="Q4" s="4">
        <v>4</v>
      </c>
      <c r="R4" s="4">
        <f>SUM(F8+H9+F10+H18+F19+H20+H28+F29+H30)</f>
        <v>27</v>
      </c>
      <c r="S4" s="4">
        <f>SUM(H8+F9+H10+F18+H19+F20+F28+H29+F30)</f>
        <v>26</v>
      </c>
      <c r="T4" s="4">
        <f t="shared" ref="T4:T9" si="0">O4*2</f>
        <v>10</v>
      </c>
    </row>
    <row r="5" spans="1:20" x14ac:dyDescent="0.25">
      <c r="A5" s="15">
        <v>35126</v>
      </c>
      <c r="C5" t="s">
        <v>13</v>
      </c>
      <c r="D5" s="4" t="s">
        <v>4</v>
      </c>
      <c r="E5" s="5" t="s">
        <v>45</v>
      </c>
      <c r="F5" s="4">
        <v>3</v>
      </c>
      <c r="G5" s="4" t="s">
        <v>4</v>
      </c>
      <c r="H5" s="4">
        <v>1</v>
      </c>
      <c r="I5" s="4">
        <v>130</v>
      </c>
      <c r="J5" t="s">
        <v>18</v>
      </c>
      <c r="K5" t="s">
        <v>41</v>
      </c>
      <c r="M5" s="5" t="s">
        <v>48</v>
      </c>
      <c r="N5" s="4">
        <v>5</v>
      </c>
      <c r="O5" s="4">
        <v>4</v>
      </c>
      <c r="P5" s="4">
        <v>0</v>
      </c>
      <c r="Q5" s="4">
        <v>1</v>
      </c>
      <c r="R5" s="4">
        <f>SUM(H14+F15+F28+H29+F30)</f>
        <v>22</v>
      </c>
      <c r="S5" s="4">
        <f>SUM(F14+H15+H28+F29+H30)</f>
        <v>12</v>
      </c>
      <c r="T5" s="4">
        <f t="shared" si="0"/>
        <v>8</v>
      </c>
    </row>
    <row r="6" spans="1:20" x14ac:dyDescent="0.25">
      <c r="C6" s="1" t="s">
        <v>36</v>
      </c>
      <c r="M6" s="5" t="s">
        <v>13</v>
      </c>
      <c r="N6" s="4">
        <v>5</v>
      </c>
      <c r="O6" s="4">
        <v>3</v>
      </c>
      <c r="P6" s="4">
        <v>0</v>
      </c>
      <c r="Q6" s="4">
        <v>2</v>
      </c>
      <c r="R6" s="4">
        <f>SUM(H4+F5+F14+H15+H24)</f>
        <v>11</v>
      </c>
      <c r="S6" s="4">
        <f>SUM(F4+H5+H14+F15+F24)</f>
        <v>11</v>
      </c>
      <c r="T6" s="4">
        <f t="shared" si="0"/>
        <v>6</v>
      </c>
    </row>
    <row r="7" spans="1:20" x14ac:dyDescent="0.25">
      <c r="C7"/>
      <c r="M7" s="11" t="s">
        <v>27</v>
      </c>
      <c r="N7" s="4">
        <v>4</v>
      </c>
      <c r="O7" s="4">
        <v>1</v>
      </c>
      <c r="P7" s="4">
        <v>0</v>
      </c>
      <c r="Q7" s="4">
        <v>3</v>
      </c>
      <c r="R7" s="4">
        <f>SUM(F18+H19+F20+F24)</f>
        <v>7</v>
      </c>
      <c r="S7" s="4">
        <f>SUM(H18+F19+H20+H24)</f>
        <v>10</v>
      </c>
      <c r="T7" s="4">
        <f t="shared" si="0"/>
        <v>2</v>
      </c>
    </row>
    <row r="8" spans="1:20" x14ac:dyDescent="0.25">
      <c r="A8" s="15">
        <v>35119</v>
      </c>
      <c r="C8" t="s">
        <v>14</v>
      </c>
      <c r="D8" s="4" t="s">
        <v>4</v>
      </c>
      <c r="E8" s="5" t="s">
        <v>46</v>
      </c>
      <c r="F8" s="4">
        <v>3</v>
      </c>
      <c r="G8" s="4" t="s">
        <v>4</v>
      </c>
      <c r="H8" s="4">
        <v>4</v>
      </c>
      <c r="I8" s="4">
        <v>110</v>
      </c>
      <c r="J8" t="s">
        <v>12</v>
      </c>
      <c r="K8" t="s">
        <v>11</v>
      </c>
      <c r="M8" s="10" t="s">
        <v>46</v>
      </c>
      <c r="N8" s="4">
        <v>3</v>
      </c>
      <c r="O8" s="4">
        <v>1</v>
      </c>
      <c r="P8" s="4">
        <v>0</v>
      </c>
      <c r="Q8" s="4">
        <v>2</v>
      </c>
      <c r="R8" s="4">
        <f>SUM(H8+F9+H10)</f>
        <v>6</v>
      </c>
      <c r="S8" s="4">
        <f>SUM(F8+H9+F10)</f>
        <v>10</v>
      </c>
      <c r="T8" s="4">
        <f t="shared" si="0"/>
        <v>2</v>
      </c>
    </row>
    <row r="9" spans="1:20" x14ac:dyDescent="0.25">
      <c r="A9" s="15">
        <v>35120</v>
      </c>
      <c r="C9" s="10" t="s">
        <v>46</v>
      </c>
      <c r="D9" s="4" t="s">
        <v>4</v>
      </c>
      <c r="E9" s="5" t="s">
        <v>14</v>
      </c>
      <c r="F9" s="4">
        <v>1</v>
      </c>
      <c r="G9" s="4" t="s">
        <v>4</v>
      </c>
      <c r="H9" s="4">
        <v>2</v>
      </c>
      <c r="I9" s="4">
        <v>72</v>
      </c>
      <c r="J9" t="s">
        <v>18</v>
      </c>
      <c r="K9" t="s">
        <v>41</v>
      </c>
      <c r="M9" s="5" t="s">
        <v>45</v>
      </c>
      <c r="N9" s="4">
        <v>2</v>
      </c>
      <c r="O9" s="4">
        <v>0</v>
      </c>
      <c r="P9" s="4">
        <v>0</v>
      </c>
      <c r="Q9" s="4">
        <v>2</v>
      </c>
      <c r="R9" s="4">
        <f>SUM(F4+H5)</f>
        <v>2</v>
      </c>
      <c r="S9" s="4">
        <f>SUM(H4+F5)</f>
        <v>6</v>
      </c>
      <c r="T9" s="4">
        <f t="shared" si="0"/>
        <v>0</v>
      </c>
    </row>
    <row r="10" spans="1:20" x14ac:dyDescent="0.25">
      <c r="A10" s="15">
        <v>35126</v>
      </c>
      <c r="C10" t="s">
        <v>14</v>
      </c>
      <c r="D10" s="4" t="s">
        <v>4</v>
      </c>
      <c r="E10" s="5" t="s">
        <v>46</v>
      </c>
      <c r="F10" s="4">
        <v>5</v>
      </c>
      <c r="G10" s="4" t="s">
        <v>4</v>
      </c>
      <c r="H10" s="4">
        <v>1</v>
      </c>
      <c r="I10" s="4">
        <v>212</v>
      </c>
      <c r="J10" t="s">
        <v>12</v>
      </c>
      <c r="K10" t="s">
        <v>11</v>
      </c>
      <c r="N10" s="4">
        <f t="shared" ref="N10:T10" si="1">SUM(N4:N9)</f>
        <v>28</v>
      </c>
      <c r="O10" s="4">
        <f t="shared" si="1"/>
        <v>14</v>
      </c>
      <c r="P10" s="4">
        <f t="shared" si="1"/>
        <v>0</v>
      </c>
      <c r="Q10" s="4">
        <f t="shared" si="1"/>
        <v>14</v>
      </c>
      <c r="R10" s="4">
        <f t="shared" si="1"/>
        <v>75</v>
      </c>
      <c r="S10" s="4">
        <f t="shared" si="1"/>
        <v>75</v>
      </c>
      <c r="T10" s="4">
        <f t="shared" si="1"/>
        <v>28</v>
      </c>
    </row>
    <row r="11" spans="1:20" x14ac:dyDescent="0.25">
      <c r="C11" s="1" t="s">
        <v>47</v>
      </c>
    </row>
    <row r="12" spans="1:20" x14ac:dyDescent="0.25">
      <c r="D12" s="8"/>
    </row>
    <row r="13" spans="1:20" x14ac:dyDescent="0.25">
      <c r="A13" s="14" t="s">
        <v>30</v>
      </c>
      <c r="D13" s="8"/>
      <c r="M13" s="1" t="s">
        <v>327</v>
      </c>
    </row>
    <row r="14" spans="1:20" x14ac:dyDescent="0.25">
      <c r="A14" s="15">
        <v>35133</v>
      </c>
      <c r="C14" s="11" t="s">
        <v>13</v>
      </c>
      <c r="D14" s="8" t="s">
        <v>4</v>
      </c>
      <c r="E14" s="5" t="s">
        <v>48</v>
      </c>
      <c r="F14" s="4">
        <v>2</v>
      </c>
      <c r="G14" s="4" t="s">
        <v>4</v>
      </c>
      <c r="H14" s="4">
        <v>5</v>
      </c>
      <c r="I14" s="4">
        <v>70</v>
      </c>
      <c r="J14" t="s">
        <v>18</v>
      </c>
      <c r="K14" t="s">
        <v>41</v>
      </c>
      <c r="M14" t="s">
        <v>328</v>
      </c>
      <c r="N14" s="12" t="s">
        <v>336</v>
      </c>
      <c r="O14" t="s">
        <v>13</v>
      </c>
      <c r="P14" s="5" t="s">
        <v>45</v>
      </c>
      <c r="Q14" s="4">
        <v>2</v>
      </c>
      <c r="R14" s="4">
        <v>0</v>
      </c>
    </row>
    <row r="15" spans="1:20" x14ac:dyDescent="0.25">
      <c r="A15" s="15">
        <v>35134</v>
      </c>
      <c r="C15" s="5" t="s">
        <v>48</v>
      </c>
      <c r="D15" s="8" t="s">
        <v>4</v>
      </c>
      <c r="E15" s="11" t="s">
        <v>13</v>
      </c>
      <c r="F15" s="4">
        <v>4</v>
      </c>
      <c r="G15" s="4" t="s">
        <v>4</v>
      </c>
      <c r="H15" s="4">
        <v>2</v>
      </c>
      <c r="I15" s="4">
        <v>104</v>
      </c>
      <c r="J15" t="s">
        <v>51</v>
      </c>
      <c r="K15" t="s">
        <v>50</v>
      </c>
      <c r="M15" t="s">
        <v>328</v>
      </c>
      <c r="N15" s="12" t="s">
        <v>336</v>
      </c>
      <c r="O15" s="5" t="s">
        <v>14</v>
      </c>
      <c r="P15" t="s">
        <v>46</v>
      </c>
      <c r="Q15" s="4">
        <v>2</v>
      </c>
      <c r="R15" s="4">
        <v>1</v>
      </c>
    </row>
    <row r="16" spans="1:20" x14ac:dyDescent="0.25">
      <c r="C16" s="3" t="s">
        <v>49</v>
      </c>
      <c r="D16" s="8"/>
      <c r="M16" t="s">
        <v>330</v>
      </c>
      <c r="N16" s="12" t="s">
        <v>336</v>
      </c>
      <c r="O16" t="s">
        <v>48</v>
      </c>
      <c r="P16" t="s">
        <v>13</v>
      </c>
      <c r="Q16" s="4">
        <v>2</v>
      </c>
      <c r="R16" s="4">
        <v>0</v>
      </c>
    </row>
    <row r="17" spans="1:18" x14ac:dyDescent="0.25">
      <c r="D17" s="8"/>
      <c r="M17" t="s">
        <v>330</v>
      </c>
      <c r="N17" s="12" t="s">
        <v>336</v>
      </c>
      <c r="O17" t="s">
        <v>14</v>
      </c>
      <c r="P17" t="s">
        <v>27</v>
      </c>
      <c r="Q17" s="4">
        <v>2</v>
      </c>
      <c r="R17" s="4">
        <v>1</v>
      </c>
    </row>
    <row r="18" spans="1:18" x14ac:dyDescent="0.25">
      <c r="A18" s="15">
        <v>35133</v>
      </c>
      <c r="C18" s="11" t="s">
        <v>27</v>
      </c>
      <c r="D18" s="8" t="s">
        <v>4</v>
      </c>
      <c r="E18" s="5" t="s">
        <v>14</v>
      </c>
      <c r="F18" s="4">
        <v>3</v>
      </c>
      <c r="G18" s="4" t="s">
        <v>4</v>
      </c>
      <c r="H18" s="4">
        <v>1</v>
      </c>
      <c r="I18" s="4">
        <v>55</v>
      </c>
      <c r="J18" t="s">
        <v>50</v>
      </c>
      <c r="K18" t="s">
        <v>51</v>
      </c>
      <c r="M18" t="s">
        <v>331</v>
      </c>
      <c r="N18" s="12" t="s">
        <v>336</v>
      </c>
      <c r="O18" t="s">
        <v>13</v>
      </c>
      <c r="P18" t="s">
        <v>27</v>
      </c>
      <c r="Q18" s="12">
        <v>1</v>
      </c>
      <c r="R18" s="4">
        <v>0</v>
      </c>
    </row>
    <row r="19" spans="1:18" x14ac:dyDescent="0.25">
      <c r="A19" s="15">
        <v>35134</v>
      </c>
      <c r="C19" s="5" t="s">
        <v>14</v>
      </c>
      <c r="D19" s="8" t="s">
        <v>4</v>
      </c>
      <c r="E19" s="11" t="s">
        <v>27</v>
      </c>
      <c r="F19" s="4">
        <v>4</v>
      </c>
      <c r="G19" s="4" t="s">
        <v>4</v>
      </c>
      <c r="H19" s="4">
        <v>1</v>
      </c>
      <c r="I19" s="4">
        <v>151</v>
      </c>
      <c r="J19" t="s">
        <v>16</v>
      </c>
      <c r="K19" t="s">
        <v>33</v>
      </c>
      <c r="M19" t="s">
        <v>332</v>
      </c>
      <c r="N19" s="12" t="s">
        <v>336</v>
      </c>
      <c r="O19" t="s">
        <v>48</v>
      </c>
      <c r="P19" t="s">
        <v>14</v>
      </c>
      <c r="Q19" s="4">
        <v>2</v>
      </c>
      <c r="R19" s="4">
        <v>1</v>
      </c>
    </row>
    <row r="20" spans="1:18" x14ac:dyDescent="0.25">
      <c r="A20" s="16">
        <v>35140</v>
      </c>
      <c r="C20" s="11" t="s">
        <v>27</v>
      </c>
      <c r="D20" s="8" t="s">
        <v>4</v>
      </c>
      <c r="E20" s="5" t="s">
        <v>14</v>
      </c>
      <c r="F20" s="4">
        <v>3</v>
      </c>
      <c r="G20" s="4" t="s">
        <v>4</v>
      </c>
      <c r="H20" s="4">
        <v>4</v>
      </c>
      <c r="I20" s="4">
        <v>263</v>
      </c>
      <c r="J20" t="s">
        <v>39</v>
      </c>
      <c r="K20" t="s">
        <v>35</v>
      </c>
      <c r="M20" t="s">
        <v>333</v>
      </c>
      <c r="Q20" s="4">
        <f>SUM(Q14:Q19)</f>
        <v>11</v>
      </c>
      <c r="R20" s="4">
        <f>SUM(R14:R19)</f>
        <v>3</v>
      </c>
    </row>
    <row r="21" spans="1:18" x14ac:dyDescent="0.25">
      <c r="C21" s="3" t="s">
        <v>31</v>
      </c>
      <c r="D21" s="8"/>
    </row>
    <row r="22" spans="1:18" x14ac:dyDescent="0.25">
      <c r="D22" s="8"/>
    </row>
    <row r="23" spans="1:18" x14ac:dyDescent="0.25">
      <c r="A23" s="14" t="s">
        <v>28</v>
      </c>
      <c r="D23" s="8"/>
    </row>
    <row r="24" spans="1:18" x14ac:dyDescent="0.25">
      <c r="A24" s="15">
        <v>35148</v>
      </c>
      <c r="C24" s="11" t="s">
        <v>27</v>
      </c>
      <c r="D24" s="8" t="s">
        <v>4</v>
      </c>
      <c r="E24" s="5" t="s">
        <v>13</v>
      </c>
      <c r="F24" s="4">
        <v>0</v>
      </c>
      <c r="G24" s="4" t="s">
        <v>4</v>
      </c>
      <c r="H24" s="4">
        <v>1</v>
      </c>
      <c r="I24" s="4">
        <v>120</v>
      </c>
      <c r="J24" t="s">
        <v>8</v>
      </c>
      <c r="K24" t="s">
        <v>7</v>
      </c>
    </row>
    <row r="25" spans="1:18" x14ac:dyDescent="0.25">
      <c r="C25" s="3" t="s">
        <v>44</v>
      </c>
      <c r="D25" s="8"/>
    </row>
    <row r="27" spans="1:18" x14ac:dyDescent="0.25">
      <c r="A27" s="14" t="s">
        <v>32</v>
      </c>
      <c r="D27" s="8"/>
    </row>
    <row r="28" spans="1:18" x14ac:dyDescent="0.25">
      <c r="A28" s="16">
        <v>35147</v>
      </c>
      <c r="C28" s="5" t="s">
        <v>48</v>
      </c>
      <c r="D28" s="8" t="s">
        <v>4</v>
      </c>
      <c r="E28" s="5" t="s">
        <v>14</v>
      </c>
      <c r="F28" s="4">
        <v>4</v>
      </c>
      <c r="G28" s="4" t="s">
        <v>4</v>
      </c>
      <c r="H28" s="4">
        <v>3</v>
      </c>
      <c r="I28" s="4">
        <v>217</v>
      </c>
      <c r="J28" t="s">
        <v>18</v>
      </c>
      <c r="K28" t="s">
        <v>41</v>
      </c>
    </row>
    <row r="29" spans="1:18" x14ac:dyDescent="0.25">
      <c r="A29" s="15">
        <v>35148</v>
      </c>
      <c r="C29" s="5" t="s">
        <v>14</v>
      </c>
      <c r="D29" s="4" t="s">
        <v>4</v>
      </c>
      <c r="E29" s="5" t="s">
        <v>48</v>
      </c>
      <c r="F29" s="4">
        <v>4</v>
      </c>
      <c r="G29" s="4" t="s">
        <v>4</v>
      </c>
      <c r="H29" s="4">
        <v>3</v>
      </c>
      <c r="I29" s="4">
        <v>267</v>
      </c>
      <c r="J29" t="s">
        <v>18</v>
      </c>
      <c r="K29" t="s">
        <v>41</v>
      </c>
    </row>
    <row r="30" spans="1:18" x14ac:dyDescent="0.25">
      <c r="A30" s="15">
        <v>35154</v>
      </c>
      <c r="C30" s="5" t="s">
        <v>48</v>
      </c>
      <c r="D30" s="8" t="s">
        <v>4</v>
      </c>
      <c r="E30" s="5" t="s">
        <v>14</v>
      </c>
      <c r="F30" s="4">
        <v>6</v>
      </c>
      <c r="G30" s="4" t="s">
        <v>4</v>
      </c>
      <c r="H30" s="4">
        <v>1</v>
      </c>
      <c r="I30" s="4">
        <v>198</v>
      </c>
      <c r="J30" t="s">
        <v>18</v>
      </c>
      <c r="K30" t="s">
        <v>41</v>
      </c>
    </row>
    <row r="31" spans="1:18" x14ac:dyDescent="0.25">
      <c r="C31" s="3" t="s">
        <v>52</v>
      </c>
      <c r="D31" s="8"/>
    </row>
    <row r="32" spans="1:18" x14ac:dyDescent="0.25">
      <c r="D32" s="8"/>
    </row>
    <row r="33" spans="1:11" x14ac:dyDescent="0.25">
      <c r="A33" s="14"/>
      <c r="D33" s="8"/>
      <c r="J33" s="1" t="s">
        <v>103</v>
      </c>
    </row>
    <row r="34" spans="1:11" x14ac:dyDescent="0.25">
      <c r="D34" s="8"/>
      <c r="J34" t="s">
        <v>50</v>
      </c>
      <c r="K34" s="4">
        <v>2</v>
      </c>
    </row>
    <row r="35" spans="1:11" x14ac:dyDescent="0.25">
      <c r="C35" s="3"/>
      <c r="D35" s="8"/>
      <c r="J35" t="s">
        <v>18</v>
      </c>
      <c r="K35" s="4">
        <v>6</v>
      </c>
    </row>
    <row r="36" spans="1:11" x14ac:dyDescent="0.25">
      <c r="D36" s="8"/>
      <c r="J36" t="s">
        <v>33</v>
      </c>
      <c r="K36" s="4">
        <v>1</v>
      </c>
    </row>
    <row r="37" spans="1:11" x14ac:dyDescent="0.25">
      <c r="A37" s="14"/>
      <c r="D37" s="8"/>
      <c r="J37" t="s">
        <v>41</v>
      </c>
      <c r="K37" s="4">
        <v>6</v>
      </c>
    </row>
    <row r="38" spans="1:11" x14ac:dyDescent="0.25">
      <c r="D38" s="8"/>
      <c r="J38" t="s">
        <v>8</v>
      </c>
      <c r="K38" s="4">
        <v>2</v>
      </c>
    </row>
    <row r="39" spans="1:11" x14ac:dyDescent="0.25">
      <c r="J39" t="s">
        <v>51</v>
      </c>
      <c r="K39" s="4">
        <v>2</v>
      </c>
    </row>
    <row r="40" spans="1:11" x14ac:dyDescent="0.25">
      <c r="D40" s="8"/>
      <c r="J40" t="s">
        <v>12</v>
      </c>
      <c r="K40" s="4">
        <v>2</v>
      </c>
    </row>
    <row r="41" spans="1:11" x14ac:dyDescent="0.25">
      <c r="A41" s="16"/>
      <c r="J41" t="s">
        <v>11</v>
      </c>
      <c r="K41" s="4">
        <v>2</v>
      </c>
    </row>
    <row r="42" spans="1:11" x14ac:dyDescent="0.25">
      <c r="D42" s="8"/>
      <c r="J42" t="s">
        <v>39</v>
      </c>
      <c r="K42" s="4">
        <v>1</v>
      </c>
    </row>
    <row r="43" spans="1:11" x14ac:dyDescent="0.25">
      <c r="C43" s="3"/>
      <c r="D43" s="8"/>
      <c r="J43" t="s">
        <v>35</v>
      </c>
      <c r="K43" s="4">
        <v>1</v>
      </c>
    </row>
    <row r="44" spans="1:11" x14ac:dyDescent="0.25">
      <c r="D44" s="8"/>
      <c r="J44" t="s">
        <v>7</v>
      </c>
      <c r="K44" s="4">
        <v>2</v>
      </c>
    </row>
    <row r="45" spans="1:11" x14ac:dyDescent="0.25">
      <c r="A45" s="14"/>
      <c r="D45" s="8"/>
      <c r="J45" t="s">
        <v>16</v>
      </c>
      <c r="K45" s="4">
        <v>1</v>
      </c>
    </row>
    <row r="46" spans="1:11" x14ac:dyDescent="0.25">
      <c r="D46" s="8"/>
      <c r="K46" s="4">
        <f>SUM(K34:K45)</f>
        <v>28</v>
      </c>
    </row>
  </sheetData>
  <sortState xmlns:xlrd2="http://schemas.microsoft.com/office/spreadsheetml/2017/richdata2" ref="M4:T9">
    <sortCondition descending="1" ref="T9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&amp;LSalibandyliitto&amp;CNaisten SM-sarjan play offs ottelut kaudella 1995-96</oddHeader>
    <oddFooter>&amp;C&amp;P /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T35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30</v>
      </c>
      <c r="C3" s="6"/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34762</v>
      </c>
      <c r="C4" s="5" t="s">
        <v>14</v>
      </c>
      <c r="D4" s="8" t="s">
        <v>4</v>
      </c>
      <c r="E4" s="5" t="s">
        <v>48</v>
      </c>
      <c r="F4" s="4">
        <v>1</v>
      </c>
      <c r="G4" s="4" t="s">
        <v>4</v>
      </c>
      <c r="H4" s="4">
        <v>5</v>
      </c>
      <c r="I4" s="4">
        <v>200</v>
      </c>
      <c r="J4" t="s">
        <v>108</v>
      </c>
      <c r="K4" t="s">
        <v>12</v>
      </c>
      <c r="M4" s="5" t="s">
        <v>46</v>
      </c>
      <c r="N4" s="4">
        <v>6</v>
      </c>
      <c r="O4" s="4">
        <v>4</v>
      </c>
      <c r="P4" s="4">
        <v>0</v>
      </c>
      <c r="Q4" s="4">
        <v>2</v>
      </c>
      <c r="R4" s="4">
        <f>SUM(F9+H10+F11+F19+H20+F21)</f>
        <v>15</v>
      </c>
      <c r="S4" s="4">
        <f>SUM(H9+F10+H11+H19+F20+H21)</f>
        <v>11</v>
      </c>
      <c r="T4" s="4">
        <f>O4*2</f>
        <v>8</v>
      </c>
    </row>
    <row r="5" spans="1:20" x14ac:dyDescent="0.25">
      <c r="A5" s="15">
        <v>34763</v>
      </c>
      <c r="C5" s="5" t="s">
        <v>48</v>
      </c>
      <c r="D5" s="9" t="s">
        <v>4</v>
      </c>
      <c r="E5" s="5" t="s">
        <v>14</v>
      </c>
      <c r="F5" s="4">
        <v>0</v>
      </c>
      <c r="G5" s="4" t="s">
        <v>4</v>
      </c>
      <c r="H5" s="4">
        <v>2</v>
      </c>
      <c r="I5" s="4">
        <v>175</v>
      </c>
      <c r="J5" t="s">
        <v>111</v>
      </c>
      <c r="K5" t="s">
        <v>112</v>
      </c>
      <c r="M5" s="5" t="s">
        <v>14</v>
      </c>
      <c r="N5" s="4">
        <v>6</v>
      </c>
      <c r="O5" s="4">
        <v>3</v>
      </c>
      <c r="P5" s="4">
        <v>0</v>
      </c>
      <c r="Q5" s="4">
        <v>3</v>
      </c>
      <c r="R5" s="4">
        <f>SUM(F4+H5+F6+H19+F20+H21)</f>
        <v>13</v>
      </c>
      <c r="S5" s="4">
        <f>SUM(H4+F5+H6+F19+H20+F21)</f>
        <v>14</v>
      </c>
      <c r="T5" s="4">
        <f>O5*2</f>
        <v>6</v>
      </c>
    </row>
    <row r="6" spans="1:20" x14ac:dyDescent="0.25">
      <c r="A6" s="15">
        <v>34769</v>
      </c>
      <c r="C6" s="5" t="s">
        <v>14</v>
      </c>
      <c r="D6" s="8" t="s">
        <v>4</v>
      </c>
      <c r="E6" s="5" t="s">
        <v>48</v>
      </c>
      <c r="F6" s="4">
        <v>4</v>
      </c>
      <c r="G6" s="4" t="s">
        <v>4</v>
      </c>
      <c r="H6" s="4">
        <v>0</v>
      </c>
      <c r="I6" s="4">
        <v>172</v>
      </c>
      <c r="J6" t="s">
        <v>108</v>
      </c>
      <c r="K6" t="s">
        <v>12</v>
      </c>
      <c r="M6" s="5" t="s">
        <v>48</v>
      </c>
      <c r="N6" s="4">
        <v>4</v>
      </c>
      <c r="O6" s="4">
        <v>2</v>
      </c>
      <c r="P6" s="4">
        <v>0</v>
      </c>
      <c r="Q6" s="4">
        <v>2</v>
      </c>
      <c r="R6" s="4">
        <f>SUM(H4+F5+H6+F15)</f>
        <v>9</v>
      </c>
      <c r="S6" s="4">
        <f>SUM(F4+H5+F6+H15)</f>
        <v>9</v>
      </c>
      <c r="T6" s="4">
        <f>O6*2</f>
        <v>4</v>
      </c>
    </row>
    <row r="7" spans="1:20" x14ac:dyDescent="0.25">
      <c r="C7" s="3" t="s">
        <v>31</v>
      </c>
      <c r="D7" s="8"/>
      <c r="M7" s="5" t="s">
        <v>27</v>
      </c>
      <c r="N7" s="4">
        <v>4</v>
      </c>
      <c r="O7" s="4">
        <v>1</v>
      </c>
      <c r="P7" s="4">
        <v>0</v>
      </c>
      <c r="Q7" s="4">
        <v>3</v>
      </c>
      <c r="R7" s="4">
        <f>SUM(H9+F10+H11+H15)</f>
        <v>7</v>
      </c>
      <c r="S7" s="4">
        <f>SUM(F9+H10+F11+F15)</f>
        <v>10</v>
      </c>
      <c r="T7" s="4">
        <f>O7*2</f>
        <v>2</v>
      </c>
    </row>
    <row r="8" spans="1:20" x14ac:dyDescent="0.25">
      <c r="C8" s="3"/>
      <c r="D8" s="8"/>
      <c r="N8" s="4">
        <f t="shared" ref="N8:S8" si="0">SUM(N4:N7)</f>
        <v>20</v>
      </c>
      <c r="O8" s="4">
        <f t="shared" si="0"/>
        <v>10</v>
      </c>
      <c r="P8" s="4">
        <f t="shared" si="0"/>
        <v>0</v>
      </c>
      <c r="Q8" s="4">
        <f t="shared" si="0"/>
        <v>10</v>
      </c>
      <c r="R8" s="4">
        <f t="shared" si="0"/>
        <v>44</v>
      </c>
      <c r="S8" s="4">
        <f t="shared" si="0"/>
        <v>44</v>
      </c>
      <c r="T8" s="4">
        <f>O8*2</f>
        <v>20</v>
      </c>
    </row>
    <row r="9" spans="1:20" x14ac:dyDescent="0.25">
      <c r="A9" s="15">
        <v>34762</v>
      </c>
      <c r="C9" s="5" t="s">
        <v>46</v>
      </c>
      <c r="D9" s="8" t="s">
        <v>4</v>
      </c>
      <c r="E9" s="5" t="s">
        <v>27</v>
      </c>
      <c r="F9" s="4">
        <v>1</v>
      </c>
      <c r="G9" s="4" t="s">
        <v>4</v>
      </c>
      <c r="H9" s="4">
        <v>2</v>
      </c>
      <c r="I9" s="4">
        <v>48</v>
      </c>
      <c r="J9" t="s">
        <v>39</v>
      </c>
      <c r="K9" t="s">
        <v>35</v>
      </c>
    </row>
    <row r="10" spans="1:20" x14ac:dyDescent="0.25">
      <c r="A10" s="15">
        <v>34763</v>
      </c>
      <c r="C10" s="5" t="s">
        <v>27</v>
      </c>
      <c r="D10" s="8" t="s">
        <v>4</v>
      </c>
      <c r="E10" s="5" t="s">
        <v>46</v>
      </c>
      <c r="F10" s="4">
        <v>1</v>
      </c>
      <c r="G10" s="4" t="s">
        <v>4</v>
      </c>
      <c r="H10" s="4">
        <v>2</v>
      </c>
      <c r="J10" t="s">
        <v>39</v>
      </c>
      <c r="K10" t="s">
        <v>35</v>
      </c>
    </row>
    <row r="11" spans="1:20" x14ac:dyDescent="0.25">
      <c r="A11" s="15">
        <v>34769</v>
      </c>
      <c r="C11" s="5" t="s">
        <v>46</v>
      </c>
      <c r="D11" s="8" t="s">
        <v>4</v>
      </c>
      <c r="E11" s="5" t="s">
        <v>27</v>
      </c>
      <c r="F11" s="4">
        <v>3</v>
      </c>
      <c r="G11" s="4" t="s">
        <v>4</v>
      </c>
      <c r="H11" s="4">
        <v>2</v>
      </c>
      <c r="I11" s="4">
        <v>91</v>
      </c>
      <c r="J11" t="s">
        <v>113</v>
      </c>
      <c r="K11" t="s">
        <v>114</v>
      </c>
      <c r="M11" s="1" t="s">
        <v>327</v>
      </c>
    </row>
    <row r="12" spans="1:20" x14ac:dyDescent="0.25">
      <c r="C12" s="3" t="s">
        <v>115</v>
      </c>
      <c r="D12" s="8"/>
      <c r="M12" t="s">
        <v>330</v>
      </c>
      <c r="N12" s="12" t="s">
        <v>335</v>
      </c>
      <c r="O12" t="s">
        <v>14</v>
      </c>
      <c r="P12" t="s">
        <v>48</v>
      </c>
      <c r="Q12" s="4">
        <v>2</v>
      </c>
      <c r="R12" s="4">
        <v>1</v>
      </c>
    </row>
    <row r="13" spans="1:20" x14ac:dyDescent="0.25">
      <c r="D13" s="8"/>
      <c r="M13" t="s">
        <v>330</v>
      </c>
      <c r="N13" s="12" t="s">
        <v>335</v>
      </c>
      <c r="O13" t="s">
        <v>46</v>
      </c>
      <c r="P13" t="s">
        <v>27</v>
      </c>
      <c r="Q13" s="4">
        <v>2</v>
      </c>
      <c r="R13" s="4">
        <v>1</v>
      </c>
    </row>
    <row r="14" spans="1:20" x14ac:dyDescent="0.25">
      <c r="A14" s="14" t="s">
        <v>28</v>
      </c>
      <c r="D14" s="8"/>
      <c r="M14" t="s">
        <v>331</v>
      </c>
      <c r="N14" s="12" t="s">
        <v>335</v>
      </c>
      <c r="O14" t="s">
        <v>48</v>
      </c>
      <c r="P14" t="s">
        <v>27</v>
      </c>
      <c r="Q14" s="12">
        <v>1</v>
      </c>
      <c r="R14" s="4">
        <v>0</v>
      </c>
    </row>
    <row r="15" spans="1:20" x14ac:dyDescent="0.25">
      <c r="A15" s="15">
        <v>34776</v>
      </c>
      <c r="C15" s="5" t="s">
        <v>48</v>
      </c>
      <c r="D15" s="8" t="s">
        <v>4</v>
      </c>
      <c r="E15" s="5" t="s">
        <v>27</v>
      </c>
      <c r="F15" s="4">
        <v>4</v>
      </c>
      <c r="G15" s="4" t="s">
        <v>4</v>
      </c>
      <c r="H15" s="4">
        <v>2</v>
      </c>
      <c r="I15" s="4">
        <v>167</v>
      </c>
      <c r="J15" t="s">
        <v>24</v>
      </c>
      <c r="K15" t="s">
        <v>109</v>
      </c>
      <c r="M15" t="s">
        <v>332</v>
      </c>
      <c r="N15" s="12" t="s">
        <v>335</v>
      </c>
      <c r="O15" t="s">
        <v>46</v>
      </c>
      <c r="P15" t="s">
        <v>14</v>
      </c>
      <c r="Q15" s="4">
        <v>2</v>
      </c>
      <c r="R15" s="4">
        <v>1</v>
      </c>
    </row>
    <row r="16" spans="1:20" x14ac:dyDescent="0.25">
      <c r="C16" s="3" t="s">
        <v>116</v>
      </c>
      <c r="D16" s="8"/>
      <c r="M16" t="s">
        <v>333</v>
      </c>
      <c r="Q16" s="4">
        <f>SUM(Q12:Q15)</f>
        <v>7</v>
      </c>
      <c r="R16" s="4">
        <f>SUM(R12:R15)</f>
        <v>3</v>
      </c>
    </row>
    <row r="17" spans="1:11" x14ac:dyDescent="0.25">
      <c r="D17" s="8"/>
    </row>
    <row r="18" spans="1:11" x14ac:dyDescent="0.25">
      <c r="A18" s="14" t="s">
        <v>32</v>
      </c>
      <c r="D18" s="8"/>
    </row>
    <row r="19" spans="1:11" x14ac:dyDescent="0.25">
      <c r="A19" s="15">
        <v>34776</v>
      </c>
      <c r="C19" s="5" t="s">
        <v>46</v>
      </c>
      <c r="D19" s="8" t="s">
        <v>4</v>
      </c>
      <c r="E19" s="5" t="s">
        <v>14</v>
      </c>
      <c r="F19" s="4">
        <v>5</v>
      </c>
      <c r="G19" s="4" t="s">
        <v>4</v>
      </c>
      <c r="H19" s="4">
        <v>2</v>
      </c>
      <c r="I19" s="4">
        <v>122</v>
      </c>
      <c r="J19" t="s">
        <v>24</v>
      </c>
      <c r="K19" t="s">
        <v>109</v>
      </c>
    </row>
    <row r="20" spans="1:11" x14ac:dyDescent="0.25">
      <c r="A20" s="15">
        <v>34777</v>
      </c>
      <c r="C20" s="5" t="s">
        <v>14</v>
      </c>
      <c r="D20" s="8" t="s">
        <v>4</v>
      </c>
      <c r="E20" s="5" t="s">
        <v>46</v>
      </c>
      <c r="F20" s="4">
        <v>4</v>
      </c>
      <c r="G20" s="4" t="s">
        <v>4</v>
      </c>
      <c r="H20" s="4">
        <v>2</v>
      </c>
      <c r="I20" s="4">
        <v>100</v>
      </c>
      <c r="J20" t="s">
        <v>108</v>
      </c>
      <c r="K20" t="s">
        <v>12</v>
      </c>
    </row>
    <row r="21" spans="1:11" x14ac:dyDescent="0.25">
      <c r="A21" s="15">
        <v>34783</v>
      </c>
      <c r="C21" s="5" t="s">
        <v>46</v>
      </c>
      <c r="D21" s="8" t="s">
        <v>4</v>
      </c>
      <c r="E21" s="5" t="s">
        <v>14</v>
      </c>
      <c r="F21" s="4">
        <v>2</v>
      </c>
      <c r="G21" s="4" t="s">
        <v>4</v>
      </c>
      <c r="H21" s="4">
        <v>0</v>
      </c>
      <c r="I21" s="4">
        <v>136</v>
      </c>
      <c r="J21" t="s">
        <v>24</v>
      </c>
      <c r="K21" t="s">
        <v>109</v>
      </c>
    </row>
    <row r="22" spans="1:11" x14ac:dyDescent="0.25">
      <c r="C22" s="3" t="s">
        <v>117</v>
      </c>
    </row>
    <row r="23" spans="1:11" x14ac:dyDescent="0.25">
      <c r="D23" s="8"/>
    </row>
    <row r="24" spans="1:11" x14ac:dyDescent="0.25">
      <c r="A24" s="16"/>
      <c r="D24" s="8"/>
      <c r="J24" s="1" t="s">
        <v>103</v>
      </c>
    </row>
    <row r="25" spans="1:11" x14ac:dyDescent="0.25">
      <c r="D25" s="8"/>
      <c r="J25" t="s">
        <v>109</v>
      </c>
      <c r="K25" s="4">
        <v>3</v>
      </c>
    </row>
    <row r="26" spans="1:11" x14ac:dyDescent="0.25">
      <c r="C26" s="3"/>
      <c r="D26" s="8"/>
      <c r="J26" t="s">
        <v>111</v>
      </c>
      <c r="K26" s="4">
        <v>1</v>
      </c>
    </row>
    <row r="27" spans="1:11" x14ac:dyDescent="0.25">
      <c r="J27" t="s">
        <v>114</v>
      </c>
      <c r="K27" s="4">
        <v>1</v>
      </c>
    </row>
    <row r="28" spans="1:11" x14ac:dyDescent="0.25">
      <c r="D28" s="8"/>
      <c r="J28" t="s">
        <v>113</v>
      </c>
      <c r="K28" s="4">
        <v>1</v>
      </c>
    </row>
    <row r="29" spans="1:11" x14ac:dyDescent="0.25">
      <c r="A29" s="16"/>
      <c r="D29" s="8"/>
      <c r="J29" t="s">
        <v>112</v>
      </c>
      <c r="K29" s="4">
        <v>1</v>
      </c>
    </row>
    <row r="30" spans="1:11" x14ac:dyDescent="0.25">
      <c r="D30" s="8"/>
      <c r="J30" t="s">
        <v>24</v>
      </c>
      <c r="K30" s="4">
        <v>3</v>
      </c>
    </row>
    <row r="31" spans="1:11" x14ac:dyDescent="0.25">
      <c r="C31" s="3"/>
      <c r="D31" s="8"/>
      <c r="J31" t="s">
        <v>108</v>
      </c>
      <c r="K31" s="4">
        <v>3</v>
      </c>
    </row>
    <row r="32" spans="1:11" x14ac:dyDescent="0.25">
      <c r="D32" s="8"/>
      <c r="J32" t="s">
        <v>12</v>
      </c>
      <c r="K32" s="4">
        <v>3</v>
      </c>
    </row>
    <row r="33" spans="1:11" x14ac:dyDescent="0.25">
      <c r="A33" s="14"/>
      <c r="D33" s="8"/>
      <c r="J33" t="s">
        <v>39</v>
      </c>
      <c r="K33" s="4">
        <v>2</v>
      </c>
    </row>
    <row r="34" spans="1:11" x14ac:dyDescent="0.25">
      <c r="D34" s="8"/>
      <c r="J34" t="s">
        <v>35</v>
      </c>
      <c r="K34" s="4">
        <v>2</v>
      </c>
    </row>
    <row r="35" spans="1:11" x14ac:dyDescent="0.25">
      <c r="C35" s="3"/>
      <c r="D35" s="8"/>
      <c r="K35" s="4">
        <f>SUM(K25:K34)</f>
        <v>20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&amp;LSalibandyliitto&amp;CNaisten SM-sarjan play offs ottelut kaudella 1994-95</oddHeader>
    <oddFooter>&amp;C&amp;P /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T31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30</v>
      </c>
      <c r="D3" s="8"/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34377</v>
      </c>
      <c r="C4" s="5" t="s">
        <v>14</v>
      </c>
      <c r="D4" s="8" t="s">
        <v>4</v>
      </c>
      <c r="E4" s="5" t="s">
        <v>9</v>
      </c>
      <c r="F4" s="4">
        <v>2</v>
      </c>
      <c r="G4" s="4" t="s">
        <v>4</v>
      </c>
      <c r="H4" s="4">
        <v>3</v>
      </c>
      <c r="J4" t="s">
        <v>107</v>
      </c>
      <c r="K4" t="s">
        <v>109</v>
      </c>
      <c r="M4" s="5" t="s">
        <v>9</v>
      </c>
      <c r="N4" s="4">
        <v>6</v>
      </c>
      <c r="O4" s="4">
        <v>4</v>
      </c>
      <c r="P4" s="4">
        <v>0</v>
      </c>
      <c r="Q4" s="4">
        <v>2</v>
      </c>
      <c r="R4" s="4">
        <f>SUM(H4+F5+F6+F18+H19+H20)</f>
        <v>18</v>
      </c>
      <c r="S4" s="4">
        <f>SUM(F4+H5+H6+H18+F19+F20)</f>
        <v>9</v>
      </c>
      <c r="T4" s="4">
        <f>O4*2</f>
        <v>8</v>
      </c>
    </row>
    <row r="5" spans="1:20" x14ac:dyDescent="0.25">
      <c r="A5" s="15">
        <v>34384</v>
      </c>
      <c r="C5" s="5" t="s">
        <v>9</v>
      </c>
      <c r="D5" s="8" t="s">
        <v>4</v>
      </c>
      <c r="E5" s="5" t="s">
        <v>14</v>
      </c>
      <c r="F5" s="4">
        <v>2</v>
      </c>
      <c r="G5" s="4" t="s">
        <v>4</v>
      </c>
      <c r="H5" s="4">
        <v>1</v>
      </c>
      <c r="I5" s="4">
        <v>33</v>
      </c>
      <c r="J5" t="s">
        <v>107</v>
      </c>
      <c r="K5" t="s">
        <v>109</v>
      </c>
      <c r="M5" s="5" t="s">
        <v>104</v>
      </c>
      <c r="N5" s="4">
        <v>5</v>
      </c>
      <c r="O5" s="4">
        <v>3</v>
      </c>
      <c r="P5" s="4">
        <v>0</v>
      </c>
      <c r="Q5" s="4">
        <v>2</v>
      </c>
      <c r="R5" s="4">
        <f>SUM(H9+F10+H18+F19+F20)</f>
        <v>11</v>
      </c>
      <c r="S5" s="4">
        <f>SUM(F9+H10+F18+H19+H20)</f>
        <v>13</v>
      </c>
      <c r="T5" s="4">
        <f>O5*2</f>
        <v>6</v>
      </c>
    </row>
    <row r="6" spans="1:20" x14ac:dyDescent="0.25">
      <c r="A6" s="15">
        <v>34385</v>
      </c>
      <c r="C6" s="5" t="s">
        <v>9</v>
      </c>
      <c r="D6" s="8" t="s">
        <v>4</v>
      </c>
      <c r="E6" s="5" t="s">
        <v>14</v>
      </c>
      <c r="F6" s="4">
        <v>3</v>
      </c>
      <c r="G6" s="4" t="s">
        <v>4</v>
      </c>
      <c r="H6" s="4">
        <v>2</v>
      </c>
      <c r="I6" s="4">
        <v>20</v>
      </c>
      <c r="J6" t="s">
        <v>107</v>
      </c>
      <c r="K6" t="s">
        <v>109</v>
      </c>
      <c r="M6" s="5" t="s">
        <v>14</v>
      </c>
      <c r="N6" s="4">
        <v>4</v>
      </c>
      <c r="O6" s="4">
        <v>2</v>
      </c>
      <c r="P6" s="4">
        <v>0</v>
      </c>
      <c r="Q6" s="4">
        <v>2</v>
      </c>
      <c r="R6" s="4">
        <f>SUM(F4+H5+H6+F14)</f>
        <v>10</v>
      </c>
      <c r="S6" s="4">
        <f>SUM(H4+F5+F6+H14)</f>
        <v>10</v>
      </c>
      <c r="T6" s="4">
        <f>O6*2</f>
        <v>4</v>
      </c>
    </row>
    <row r="7" spans="1:20" x14ac:dyDescent="0.25">
      <c r="C7" s="3" t="s">
        <v>283</v>
      </c>
      <c r="D7" s="8"/>
      <c r="M7" s="5" t="s">
        <v>106</v>
      </c>
      <c r="N7" s="4">
        <v>3</v>
      </c>
      <c r="O7" s="4">
        <v>0</v>
      </c>
      <c r="P7" s="4">
        <v>0</v>
      </c>
      <c r="Q7" s="4">
        <v>3</v>
      </c>
      <c r="R7" s="4">
        <f>SUM(F9+H10+H14)</f>
        <v>5</v>
      </c>
      <c r="S7" s="4">
        <f>SUM(H9+F10+F14)</f>
        <v>12</v>
      </c>
      <c r="T7" s="4">
        <f>O7*2</f>
        <v>0</v>
      </c>
    </row>
    <row r="8" spans="1:20" x14ac:dyDescent="0.25">
      <c r="C8" s="3"/>
      <c r="D8" s="8"/>
      <c r="N8" s="4">
        <f t="shared" ref="N8:S8" si="0">SUM(N4:N7)</f>
        <v>18</v>
      </c>
      <c r="O8" s="4">
        <f t="shared" si="0"/>
        <v>9</v>
      </c>
      <c r="P8" s="4">
        <f t="shared" si="0"/>
        <v>0</v>
      </c>
      <c r="Q8" s="4">
        <f t="shared" si="0"/>
        <v>9</v>
      </c>
      <c r="R8" s="4">
        <f t="shared" si="0"/>
        <v>44</v>
      </c>
      <c r="S8" s="4">
        <f t="shared" si="0"/>
        <v>44</v>
      </c>
      <c r="T8" s="4">
        <f>O8*2</f>
        <v>18</v>
      </c>
    </row>
    <row r="9" spans="1:20" x14ac:dyDescent="0.25">
      <c r="A9" s="15">
        <v>34377</v>
      </c>
      <c r="C9" s="5" t="s">
        <v>106</v>
      </c>
      <c r="D9" s="8" t="s">
        <v>4</v>
      </c>
      <c r="E9" s="5" t="s">
        <v>104</v>
      </c>
      <c r="F9" s="4">
        <v>2</v>
      </c>
      <c r="G9" s="4" t="s">
        <v>4</v>
      </c>
      <c r="H9" s="4">
        <v>3</v>
      </c>
      <c r="I9" s="4">
        <v>36</v>
      </c>
      <c r="J9" t="s">
        <v>89</v>
      </c>
      <c r="K9" t="s">
        <v>88</v>
      </c>
    </row>
    <row r="10" spans="1:20" x14ac:dyDescent="0.25">
      <c r="A10" s="15">
        <v>34384</v>
      </c>
      <c r="C10" s="5" t="s">
        <v>104</v>
      </c>
      <c r="D10" s="8" t="s">
        <v>4</v>
      </c>
      <c r="E10" s="5" t="s">
        <v>106</v>
      </c>
      <c r="F10" s="4">
        <v>4</v>
      </c>
      <c r="G10" s="4" t="s">
        <v>4</v>
      </c>
      <c r="H10" s="4">
        <v>1</v>
      </c>
      <c r="I10" s="4">
        <v>29</v>
      </c>
      <c r="J10" t="s">
        <v>89</v>
      </c>
      <c r="K10" t="s">
        <v>88</v>
      </c>
    </row>
    <row r="11" spans="1:20" x14ac:dyDescent="0.25">
      <c r="C11" s="3" t="s">
        <v>110</v>
      </c>
      <c r="D11" s="8"/>
      <c r="M11" s="1" t="s">
        <v>327</v>
      </c>
    </row>
    <row r="12" spans="1:20" x14ac:dyDescent="0.25">
      <c r="C12" s="3"/>
      <c r="D12" s="8"/>
      <c r="M12" t="s">
        <v>330</v>
      </c>
      <c r="N12" s="12" t="s">
        <v>334</v>
      </c>
      <c r="O12" t="s">
        <v>9</v>
      </c>
      <c r="P12" t="s">
        <v>14</v>
      </c>
      <c r="Q12" s="4">
        <v>2</v>
      </c>
      <c r="R12" s="4">
        <v>1</v>
      </c>
    </row>
    <row r="13" spans="1:20" x14ac:dyDescent="0.25">
      <c r="A13" s="14" t="s">
        <v>28</v>
      </c>
      <c r="D13" s="8"/>
      <c r="M13" t="s">
        <v>330</v>
      </c>
      <c r="N13" s="12" t="s">
        <v>334</v>
      </c>
      <c r="O13" s="5" t="s">
        <v>104</v>
      </c>
      <c r="P13" s="5" t="s">
        <v>106</v>
      </c>
      <c r="Q13" s="4">
        <v>2</v>
      </c>
      <c r="R13" s="4">
        <v>0</v>
      </c>
    </row>
    <row r="14" spans="1:20" x14ac:dyDescent="0.25">
      <c r="A14" s="16">
        <v>34405</v>
      </c>
      <c r="C14" s="5" t="s">
        <v>14</v>
      </c>
      <c r="D14" s="8" t="s">
        <v>4</v>
      </c>
      <c r="E14" s="5" t="s">
        <v>106</v>
      </c>
      <c r="F14" s="4">
        <v>5</v>
      </c>
      <c r="G14" s="4" t="s">
        <v>4</v>
      </c>
      <c r="H14" s="4">
        <v>2</v>
      </c>
      <c r="I14" s="4">
        <v>150</v>
      </c>
      <c r="J14" t="s">
        <v>107</v>
      </c>
      <c r="K14" t="s">
        <v>108</v>
      </c>
      <c r="M14" t="s">
        <v>331</v>
      </c>
      <c r="N14" s="12" t="s">
        <v>334</v>
      </c>
      <c r="O14" t="s">
        <v>14</v>
      </c>
      <c r="P14" s="5" t="s">
        <v>106</v>
      </c>
      <c r="Q14" s="12">
        <v>1</v>
      </c>
      <c r="R14" s="4">
        <v>0</v>
      </c>
    </row>
    <row r="15" spans="1:20" x14ac:dyDescent="0.25">
      <c r="C15" s="3" t="s">
        <v>37</v>
      </c>
      <c r="D15" s="8"/>
      <c r="M15" t="s">
        <v>332</v>
      </c>
      <c r="N15" s="12" t="s">
        <v>334</v>
      </c>
      <c r="O15" t="s">
        <v>9</v>
      </c>
      <c r="P15" s="5" t="s">
        <v>104</v>
      </c>
      <c r="Q15" s="4">
        <v>2</v>
      </c>
      <c r="R15" s="4">
        <v>1</v>
      </c>
    </row>
    <row r="16" spans="1:20" x14ac:dyDescent="0.25">
      <c r="D16" s="8"/>
      <c r="M16" t="s">
        <v>333</v>
      </c>
      <c r="Q16" s="4">
        <f>SUM(Q12:Q15)</f>
        <v>7</v>
      </c>
      <c r="R16" s="4">
        <f>SUM(R12:R15)</f>
        <v>2</v>
      </c>
    </row>
    <row r="17" spans="1:11" x14ac:dyDescent="0.25">
      <c r="A17" s="14" t="s">
        <v>32</v>
      </c>
      <c r="C17" s="3"/>
      <c r="D17" s="8"/>
    </row>
    <row r="18" spans="1:11" x14ac:dyDescent="0.25">
      <c r="A18" s="15">
        <v>34405</v>
      </c>
      <c r="C18" s="5" t="s">
        <v>9</v>
      </c>
      <c r="D18" s="8" t="s">
        <v>4</v>
      </c>
      <c r="E18" s="5" t="s">
        <v>104</v>
      </c>
      <c r="F18" s="4">
        <v>5</v>
      </c>
      <c r="G18" s="4" t="s">
        <v>4</v>
      </c>
      <c r="H18" s="4">
        <v>2</v>
      </c>
      <c r="I18" s="4">
        <v>40</v>
      </c>
      <c r="J18" t="s">
        <v>39</v>
      </c>
      <c r="K18" t="s">
        <v>8</v>
      </c>
    </row>
    <row r="19" spans="1:11" x14ac:dyDescent="0.25">
      <c r="A19" s="15">
        <v>34412</v>
      </c>
      <c r="C19" s="5" t="s">
        <v>104</v>
      </c>
      <c r="D19" s="8" t="s">
        <v>4</v>
      </c>
      <c r="E19" s="5" t="s">
        <v>9</v>
      </c>
      <c r="F19" s="4">
        <v>2</v>
      </c>
      <c r="G19" s="4" t="s">
        <v>4</v>
      </c>
      <c r="H19" s="4">
        <v>1</v>
      </c>
      <c r="I19" s="4">
        <v>155</v>
      </c>
      <c r="J19" t="s">
        <v>39</v>
      </c>
      <c r="K19" t="s">
        <v>8</v>
      </c>
    </row>
    <row r="20" spans="1:11" x14ac:dyDescent="0.25">
      <c r="A20" s="15">
        <v>34413</v>
      </c>
      <c r="C20" s="5" t="s">
        <v>104</v>
      </c>
      <c r="D20" s="8" t="s">
        <v>4</v>
      </c>
      <c r="E20" s="5" t="s">
        <v>9</v>
      </c>
      <c r="F20" s="4">
        <v>0</v>
      </c>
      <c r="G20" s="4" t="s">
        <v>4</v>
      </c>
      <c r="H20" s="4">
        <v>4</v>
      </c>
      <c r="I20" s="4">
        <v>160</v>
      </c>
      <c r="J20" t="s">
        <v>39</v>
      </c>
      <c r="K20" t="s">
        <v>8</v>
      </c>
    </row>
    <row r="21" spans="1:11" x14ac:dyDescent="0.25">
      <c r="C21" s="3" t="s">
        <v>105</v>
      </c>
      <c r="D21" s="8"/>
    </row>
    <row r="22" spans="1:11" x14ac:dyDescent="0.25">
      <c r="D22" s="8"/>
    </row>
    <row r="23" spans="1:11" x14ac:dyDescent="0.25">
      <c r="A23" s="14"/>
      <c r="D23" s="8"/>
      <c r="J23" s="1" t="s">
        <v>103</v>
      </c>
    </row>
    <row r="24" spans="1:11" x14ac:dyDescent="0.25">
      <c r="D24" s="8"/>
      <c r="J24" t="s">
        <v>108</v>
      </c>
      <c r="K24" s="4">
        <v>1</v>
      </c>
    </row>
    <row r="25" spans="1:11" x14ac:dyDescent="0.25">
      <c r="C25" s="3"/>
      <c r="D25" s="8"/>
      <c r="J25" t="s">
        <v>88</v>
      </c>
      <c r="K25" s="4">
        <v>2</v>
      </c>
    </row>
    <row r="26" spans="1:11" x14ac:dyDescent="0.25">
      <c r="D26" s="8"/>
      <c r="J26" t="s">
        <v>89</v>
      </c>
      <c r="K26" s="4">
        <v>2</v>
      </c>
    </row>
    <row r="27" spans="1:11" x14ac:dyDescent="0.25">
      <c r="A27" s="14"/>
      <c r="J27" t="s">
        <v>109</v>
      </c>
      <c r="K27" s="4">
        <v>3</v>
      </c>
    </row>
    <row r="28" spans="1:11" x14ac:dyDescent="0.25">
      <c r="D28" s="8"/>
      <c r="J28" t="s">
        <v>8</v>
      </c>
      <c r="K28" s="4">
        <v>3</v>
      </c>
    </row>
    <row r="29" spans="1:11" x14ac:dyDescent="0.25">
      <c r="A29" s="16"/>
      <c r="D29" s="8"/>
      <c r="J29" t="s">
        <v>39</v>
      </c>
      <c r="K29" s="4">
        <v>3</v>
      </c>
    </row>
    <row r="30" spans="1:11" x14ac:dyDescent="0.25">
      <c r="C30" s="3"/>
      <c r="D30" s="8"/>
      <c r="J30" t="s">
        <v>107</v>
      </c>
      <c r="K30" s="4">
        <v>4</v>
      </c>
    </row>
    <row r="31" spans="1:11" x14ac:dyDescent="0.25">
      <c r="D31" s="8"/>
      <c r="K31" s="4">
        <f>SUM(K24:K30)</f>
        <v>18</v>
      </c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Header>&amp;LSalibandyliitto&amp;CNaisten SM-sarjan play offs ottelut kaudella 1993-94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9AC38-C73D-4CD8-B6EA-7B65BB2C9222}">
  <dimension ref="A1:U64"/>
  <sheetViews>
    <sheetView zoomScaleNormal="100" workbookViewId="0"/>
  </sheetViews>
  <sheetFormatPr defaultRowHeight="13.2" x14ac:dyDescent="0.25"/>
  <cols>
    <col min="1" max="1" width="10.5546875" style="15" customWidth="1"/>
    <col min="2" max="2" width="9.33203125" style="5" customWidth="1"/>
    <col min="3" max="3" width="3.5546875" style="4" customWidth="1"/>
    <col min="4" max="4" width="9.33203125" style="5" customWidth="1"/>
    <col min="5" max="5" width="4.5546875" style="4" customWidth="1"/>
    <col min="6" max="6" width="2.44140625" style="4" customWidth="1"/>
    <col min="7" max="7" width="4.33203125" style="4" customWidth="1"/>
    <col min="8" max="8" width="3.33203125" style="4" customWidth="1"/>
    <col min="9" max="9" width="7.5546875" style="4" customWidth="1"/>
    <col min="10" max="11" width="16.33203125" customWidth="1"/>
    <col min="12" max="12" width="4" customWidth="1"/>
    <col min="13" max="13" width="12" customWidth="1"/>
  </cols>
  <sheetData>
    <row r="1" spans="1:21" s="1" customFormat="1" x14ac:dyDescent="0.25">
      <c r="A1" s="13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317</v>
      </c>
    </row>
    <row r="2" spans="1:21" s="1" customFormat="1" x14ac:dyDescent="0.25">
      <c r="A2" s="13"/>
      <c r="B2" s="3"/>
      <c r="C2" s="2"/>
      <c r="D2" s="3"/>
      <c r="E2" s="2"/>
      <c r="F2" s="2"/>
      <c r="G2" s="2"/>
      <c r="H2" s="2"/>
      <c r="I2" s="2"/>
    </row>
    <row r="3" spans="1:21" x14ac:dyDescent="0.25">
      <c r="A3" s="14" t="s">
        <v>137</v>
      </c>
      <c r="N3" s="4" t="s">
        <v>276</v>
      </c>
      <c r="O3" s="4" t="s">
        <v>434</v>
      </c>
      <c r="P3" s="4" t="s">
        <v>435</v>
      </c>
      <c r="Q3" s="4" t="s">
        <v>436</v>
      </c>
      <c r="R3" s="4" t="s">
        <v>437</v>
      </c>
      <c r="S3" s="4" t="s">
        <v>280</v>
      </c>
      <c r="T3" s="4" t="s">
        <v>281</v>
      </c>
      <c r="U3" s="4" t="s">
        <v>282</v>
      </c>
    </row>
    <row r="4" spans="1:21" x14ac:dyDescent="0.25">
      <c r="A4" s="15">
        <v>43547</v>
      </c>
      <c r="B4" t="s">
        <v>183</v>
      </c>
      <c r="C4" s="4" t="s">
        <v>4</v>
      </c>
      <c r="D4" s="10" t="s">
        <v>433</v>
      </c>
      <c r="E4" s="4">
        <v>8</v>
      </c>
      <c r="F4" s="4" t="s">
        <v>4</v>
      </c>
      <c r="G4" s="4">
        <v>2</v>
      </c>
      <c r="I4" s="4">
        <v>304</v>
      </c>
      <c r="J4" t="s">
        <v>426</v>
      </c>
      <c r="K4" t="s">
        <v>427</v>
      </c>
      <c r="M4" t="s">
        <v>183</v>
      </c>
      <c r="N4" s="4">
        <v>11</v>
      </c>
      <c r="O4" s="4">
        <v>8</v>
      </c>
      <c r="P4" s="4">
        <v>2</v>
      </c>
      <c r="Q4" s="4">
        <v>0</v>
      </c>
      <c r="R4" s="4">
        <v>1</v>
      </c>
      <c r="S4" s="4">
        <f>E4+G5+E6+E30+G31+E32+E46+G47+E48+G49+E50</f>
        <v>64</v>
      </c>
      <c r="T4" s="4">
        <f>G4+E5+G6+G30+E31+G32+G46+E47+G48+E49+G50</f>
        <v>33</v>
      </c>
      <c r="U4" s="4">
        <f>(O4*3)+(P4*2)+Q4</f>
        <v>28</v>
      </c>
    </row>
    <row r="5" spans="1:21" x14ac:dyDescent="0.25">
      <c r="A5" s="15">
        <v>43548</v>
      </c>
      <c r="B5" s="10" t="s">
        <v>433</v>
      </c>
      <c r="C5" s="4" t="s">
        <v>4</v>
      </c>
      <c r="D5" t="s">
        <v>183</v>
      </c>
      <c r="E5" s="4">
        <v>3</v>
      </c>
      <c r="F5" s="4" t="s">
        <v>4</v>
      </c>
      <c r="G5" s="4">
        <v>4</v>
      </c>
      <c r="H5" s="4" t="s">
        <v>368</v>
      </c>
      <c r="I5" s="4">
        <v>381</v>
      </c>
      <c r="J5" t="s">
        <v>426</v>
      </c>
      <c r="K5" t="s">
        <v>427</v>
      </c>
      <c r="M5" t="s">
        <v>212</v>
      </c>
      <c r="N5" s="4">
        <v>13</v>
      </c>
      <c r="O5" s="4">
        <v>4</v>
      </c>
      <c r="P5" s="4">
        <v>3</v>
      </c>
      <c r="Q5" s="4">
        <v>1</v>
      </c>
      <c r="R5" s="4">
        <v>5</v>
      </c>
      <c r="S5" s="4">
        <f>E9+G10+E11+G12+E35+G36+E37+G38+G46+E47+G48+E49+G50</f>
        <v>48</v>
      </c>
      <c r="T5" s="4">
        <f>G9+E10+G11+E12+G35+E36+G37+E38+E46+G47+E48+G49+E50</f>
        <v>52</v>
      </c>
      <c r="U5" s="4">
        <f t="shared" ref="U5:U11" si="0">(O5*3)+(P5*2)+Q5</f>
        <v>19</v>
      </c>
    </row>
    <row r="6" spans="1:21" x14ac:dyDescent="0.25">
      <c r="A6" s="15">
        <v>43551</v>
      </c>
      <c r="B6" t="s">
        <v>183</v>
      </c>
      <c r="C6" s="4" t="s">
        <v>4</v>
      </c>
      <c r="D6" s="10" t="s">
        <v>433</v>
      </c>
      <c r="E6" s="4">
        <v>6</v>
      </c>
      <c r="F6" s="4" t="s">
        <v>4</v>
      </c>
      <c r="G6" s="4">
        <v>4</v>
      </c>
      <c r="I6" s="4">
        <v>242</v>
      </c>
      <c r="J6" t="s">
        <v>426</v>
      </c>
      <c r="K6" t="s">
        <v>427</v>
      </c>
      <c r="M6" t="s">
        <v>271</v>
      </c>
      <c r="N6" s="4">
        <v>10</v>
      </c>
      <c r="O6" s="4">
        <v>5</v>
      </c>
      <c r="P6" s="4">
        <v>0</v>
      </c>
      <c r="Q6" s="4">
        <v>4</v>
      </c>
      <c r="R6" s="4">
        <v>1</v>
      </c>
      <c r="S6" s="4">
        <f>E22+G23+E24+G25+E26+G35+E36+G37+E38+E42</f>
        <v>42</v>
      </c>
      <c r="T6" s="4">
        <f>G22+E23+G24+E25+G26+E35+G36+E37+G38+G42</f>
        <v>35</v>
      </c>
      <c r="U6" s="4">
        <f t="shared" si="0"/>
        <v>19</v>
      </c>
    </row>
    <row r="7" spans="1:21" x14ac:dyDescent="0.25">
      <c r="B7" s="1" t="s">
        <v>275</v>
      </c>
      <c r="M7" t="s">
        <v>224</v>
      </c>
      <c r="N7" s="4">
        <v>9</v>
      </c>
      <c r="O7" s="4">
        <v>3</v>
      </c>
      <c r="P7" s="4">
        <v>0</v>
      </c>
      <c r="Q7" s="4">
        <v>0</v>
      </c>
      <c r="R7" s="4">
        <v>6</v>
      </c>
      <c r="S7" s="4">
        <f>G15+E16+G17+E18+G19+G30+E31+G32+G42</f>
        <v>37</v>
      </c>
      <c r="T7" s="4">
        <f>E15+G16+E17+G18+E19+E30+G31+E32+E42</f>
        <v>53</v>
      </c>
      <c r="U7" s="4">
        <f t="shared" si="0"/>
        <v>9</v>
      </c>
    </row>
    <row r="8" spans="1:21" x14ac:dyDescent="0.25">
      <c r="M8" t="s">
        <v>423</v>
      </c>
      <c r="N8" s="4">
        <v>5</v>
      </c>
      <c r="O8" s="4">
        <v>1</v>
      </c>
      <c r="P8" s="4">
        <v>1</v>
      </c>
      <c r="Q8" s="4">
        <v>0</v>
      </c>
      <c r="R8" s="4">
        <v>3</v>
      </c>
      <c r="S8" s="4">
        <f>G22+E23+G24+E25+G26</f>
        <v>18</v>
      </c>
      <c r="T8" s="4">
        <f>E22+G23+E24+G25+E26</f>
        <v>20</v>
      </c>
      <c r="U8" s="4">
        <f t="shared" si="0"/>
        <v>5</v>
      </c>
    </row>
    <row r="9" spans="1:21" x14ac:dyDescent="0.25">
      <c r="A9" s="15">
        <v>43547</v>
      </c>
      <c r="B9" s="10" t="s">
        <v>212</v>
      </c>
      <c r="C9" s="4" t="s">
        <v>4</v>
      </c>
      <c r="D9" s="10" t="s">
        <v>61</v>
      </c>
      <c r="E9" s="4">
        <v>3</v>
      </c>
      <c r="F9" s="4" t="s">
        <v>4</v>
      </c>
      <c r="G9" s="4">
        <v>0</v>
      </c>
      <c r="I9" s="4">
        <v>215</v>
      </c>
      <c r="J9" t="s">
        <v>261</v>
      </c>
      <c r="K9" t="s">
        <v>262</v>
      </c>
      <c r="M9" t="s">
        <v>415</v>
      </c>
      <c r="N9" s="4">
        <v>5</v>
      </c>
      <c r="O9" s="4">
        <v>2</v>
      </c>
      <c r="P9" s="4">
        <v>0</v>
      </c>
      <c r="Q9" s="4">
        <v>0</v>
      </c>
      <c r="R9" s="4">
        <v>3</v>
      </c>
      <c r="S9" s="4">
        <f>E15+G16+E17+G18+E19</f>
        <v>22</v>
      </c>
      <c r="T9" s="4">
        <f>G15+E16+G17+E18+G19</f>
        <v>25</v>
      </c>
      <c r="U9" s="4">
        <f t="shared" si="0"/>
        <v>6</v>
      </c>
    </row>
    <row r="10" spans="1:21" x14ac:dyDescent="0.25">
      <c r="A10" s="15">
        <v>43548</v>
      </c>
      <c r="B10" s="10" t="s">
        <v>61</v>
      </c>
      <c r="C10" s="4" t="s">
        <v>4</v>
      </c>
      <c r="D10" s="10" t="s">
        <v>212</v>
      </c>
      <c r="E10" s="4">
        <v>6</v>
      </c>
      <c r="F10" s="4" t="s">
        <v>4</v>
      </c>
      <c r="G10" s="4">
        <v>8</v>
      </c>
      <c r="I10" s="4">
        <v>151</v>
      </c>
      <c r="J10" t="s">
        <v>261</v>
      </c>
      <c r="K10" t="s">
        <v>262</v>
      </c>
      <c r="M10" t="s">
        <v>61</v>
      </c>
      <c r="N10" s="4">
        <v>4</v>
      </c>
      <c r="O10" s="4">
        <v>1</v>
      </c>
      <c r="P10" s="4">
        <v>0</v>
      </c>
      <c r="Q10" s="4">
        <v>0</v>
      </c>
      <c r="R10" s="4">
        <v>3</v>
      </c>
      <c r="S10" s="4">
        <f>G9+E10+G11+E12</f>
        <v>15</v>
      </c>
      <c r="T10" s="4">
        <f>E9+G10+E11+G12</f>
        <v>19</v>
      </c>
      <c r="U10" s="4">
        <f t="shared" si="0"/>
        <v>3</v>
      </c>
    </row>
    <row r="11" spans="1:21" x14ac:dyDescent="0.25">
      <c r="A11" s="15">
        <v>43551</v>
      </c>
      <c r="B11" s="10" t="s">
        <v>212</v>
      </c>
      <c r="C11" s="4" t="s">
        <v>4</v>
      </c>
      <c r="D11" s="10" t="s">
        <v>61</v>
      </c>
      <c r="E11" s="4">
        <v>1</v>
      </c>
      <c r="F11" s="4" t="s">
        <v>4</v>
      </c>
      <c r="G11" s="4">
        <v>5</v>
      </c>
      <c r="I11" s="4">
        <v>207</v>
      </c>
      <c r="J11" t="s">
        <v>261</v>
      </c>
      <c r="K11" t="s">
        <v>262</v>
      </c>
      <c r="M11" t="s">
        <v>433</v>
      </c>
      <c r="N11" s="4">
        <v>3</v>
      </c>
      <c r="O11" s="4">
        <v>0</v>
      </c>
      <c r="P11" s="4">
        <v>0</v>
      </c>
      <c r="Q11" s="4">
        <v>1</v>
      </c>
      <c r="R11" s="4">
        <v>2</v>
      </c>
      <c r="S11" s="4">
        <f>G4+E5+G6</f>
        <v>9</v>
      </c>
      <c r="T11" s="4">
        <f>E4+G5+E6</f>
        <v>18</v>
      </c>
      <c r="U11" s="4">
        <f t="shared" si="0"/>
        <v>1</v>
      </c>
    </row>
    <row r="12" spans="1:21" x14ac:dyDescent="0.25">
      <c r="A12" s="15">
        <v>43554</v>
      </c>
      <c r="B12" s="10" t="s">
        <v>61</v>
      </c>
      <c r="C12" s="4" t="s">
        <v>4</v>
      </c>
      <c r="D12" s="10" t="s">
        <v>212</v>
      </c>
      <c r="E12" s="4">
        <v>4</v>
      </c>
      <c r="F12" s="4" t="s">
        <v>4</v>
      </c>
      <c r="G12" s="4">
        <v>7</v>
      </c>
      <c r="I12" s="4">
        <v>237</v>
      </c>
      <c r="J12" t="s">
        <v>261</v>
      </c>
      <c r="K12" t="s">
        <v>262</v>
      </c>
      <c r="N12" s="4">
        <f t="shared" ref="N12:R12" si="1">SUM(N4:N11)</f>
        <v>60</v>
      </c>
      <c r="O12" s="4">
        <f t="shared" si="1"/>
        <v>24</v>
      </c>
      <c r="P12" s="4">
        <f t="shared" si="1"/>
        <v>6</v>
      </c>
      <c r="Q12" s="4">
        <f t="shared" si="1"/>
        <v>6</v>
      </c>
      <c r="R12" s="4">
        <f t="shared" si="1"/>
        <v>24</v>
      </c>
      <c r="S12" s="4">
        <f>SUM(S4:S11)</f>
        <v>255</v>
      </c>
      <c r="T12" s="4">
        <f>SUM(T4:T11)</f>
        <v>255</v>
      </c>
      <c r="U12" s="4">
        <f>SUM(U4:U11)</f>
        <v>90</v>
      </c>
    </row>
    <row r="13" spans="1:21" x14ac:dyDescent="0.25">
      <c r="A13"/>
      <c r="B13" s="1" t="s">
        <v>216</v>
      </c>
      <c r="D13"/>
    </row>
    <row r="14" spans="1:21" x14ac:dyDescent="0.25">
      <c r="K14" s="5"/>
    </row>
    <row r="15" spans="1:21" x14ac:dyDescent="0.25">
      <c r="A15" s="15">
        <v>43547</v>
      </c>
      <c r="B15" s="10" t="s">
        <v>415</v>
      </c>
      <c r="C15" s="4" t="s">
        <v>4</v>
      </c>
      <c r="D15" s="10" t="s">
        <v>224</v>
      </c>
      <c r="E15" s="4">
        <v>4</v>
      </c>
      <c r="F15" s="4" t="s">
        <v>4</v>
      </c>
      <c r="G15" s="4">
        <v>9</v>
      </c>
      <c r="I15" s="4">
        <v>243</v>
      </c>
      <c r="J15" s="5" t="s">
        <v>309</v>
      </c>
      <c r="K15" s="11" t="s">
        <v>252</v>
      </c>
      <c r="M15" s="1" t="s">
        <v>327</v>
      </c>
    </row>
    <row r="16" spans="1:21" x14ac:dyDescent="0.25">
      <c r="A16" s="15">
        <v>43548</v>
      </c>
      <c r="B16" s="10" t="s">
        <v>224</v>
      </c>
      <c r="C16" s="4" t="s">
        <v>4</v>
      </c>
      <c r="D16" s="10" t="s">
        <v>415</v>
      </c>
      <c r="E16" s="4">
        <v>4</v>
      </c>
      <c r="F16" s="4" t="s">
        <v>4</v>
      </c>
      <c r="G16" s="4">
        <v>6</v>
      </c>
      <c r="I16" s="12">
        <v>170</v>
      </c>
      <c r="J16" s="5" t="s">
        <v>419</v>
      </c>
      <c r="K16" s="11" t="s">
        <v>412</v>
      </c>
      <c r="M16" t="s">
        <v>328</v>
      </c>
      <c r="N16" s="12" t="s">
        <v>432</v>
      </c>
      <c r="O16" t="s">
        <v>183</v>
      </c>
      <c r="P16" s="10" t="s">
        <v>433</v>
      </c>
      <c r="Q16" s="4">
        <v>3</v>
      </c>
      <c r="R16" s="4">
        <v>0</v>
      </c>
    </row>
    <row r="17" spans="1:18" x14ac:dyDescent="0.25">
      <c r="A17" s="15">
        <v>43551</v>
      </c>
      <c r="B17" s="10" t="s">
        <v>415</v>
      </c>
      <c r="C17" s="4" t="s">
        <v>4</v>
      </c>
      <c r="D17" s="10" t="s">
        <v>224</v>
      </c>
      <c r="E17" s="4">
        <v>6</v>
      </c>
      <c r="F17" s="4" t="s">
        <v>4</v>
      </c>
      <c r="G17" s="4">
        <v>3</v>
      </c>
      <c r="I17" s="4">
        <v>198</v>
      </c>
      <c r="J17" s="5" t="s">
        <v>309</v>
      </c>
      <c r="K17" s="11" t="s">
        <v>252</v>
      </c>
      <c r="M17" t="s">
        <v>328</v>
      </c>
      <c r="N17" s="12" t="s">
        <v>432</v>
      </c>
      <c r="O17" s="10" t="s">
        <v>212</v>
      </c>
      <c r="P17" s="10" t="s">
        <v>61</v>
      </c>
      <c r="Q17" s="4">
        <v>3</v>
      </c>
      <c r="R17" s="4">
        <v>1</v>
      </c>
    </row>
    <row r="18" spans="1:18" x14ac:dyDescent="0.25">
      <c r="A18" s="15">
        <v>43554</v>
      </c>
      <c r="B18" s="10" t="s">
        <v>224</v>
      </c>
      <c r="C18" s="4" t="s">
        <v>4</v>
      </c>
      <c r="D18" s="10" t="s">
        <v>415</v>
      </c>
      <c r="E18" s="4">
        <v>6</v>
      </c>
      <c r="F18" s="4" t="s">
        <v>4</v>
      </c>
      <c r="G18" s="4">
        <v>4</v>
      </c>
      <c r="I18" s="4">
        <v>184</v>
      </c>
      <c r="J18" s="5" t="s">
        <v>419</v>
      </c>
      <c r="K18" s="11" t="s">
        <v>412</v>
      </c>
      <c r="M18" t="s">
        <v>328</v>
      </c>
      <c r="N18" s="12" t="s">
        <v>432</v>
      </c>
      <c r="O18" s="10" t="s">
        <v>224</v>
      </c>
      <c r="P18" s="10" t="s">
        <v>415</v>
      </c>
      <c r="Q18" s="4">
        <v>3</v>
      </c>
      <c r="R18" s="4">
        <v>2</v>
      </c>
    </row>
    <row r="19" spans="1:18" x14ac:dyDescent="0.25">
      <c r="A19" s="15">
        <v>43555</v>
      </c>
      <c r="B19" s="10" t="s">
        <v>415</v>
      </c>
      <c r="C19" s="4" t="s">
        <v>4</v>
      </c>
      <c r="D19" s="10" t="s">
        <v>224</v>
      </c>
      <c r="E19" s="4">
        <v>2</v>
      </c>
      <c r="F19" s="4" t="s">
        <v>4</v>
      </c>
      <c r="G19" s="4">
        <v>3</v>
      </c>
      <c r="I19" s="4">
        <v>276</v>
      </c>
      <c r="J19" s="5" t="s">
        <v>309</v>
      </c>
      <c r="K19" s="11" t="s">
        <v>252</v>
      </c>
      <c r="M19" t="s">
        <v>328</v>
      </c>
      <c r="N19" s="12" t="s">
        <v>432</v>
      </c>
      <c r="O19" s="10" t="s">
        <v>271</v>
      </c>
      <c r="P19" t="s">
        <v>423</v>
      </c>
      <c r="Q19" s="4">
        <v>3</v>
      </c>
      <c r="R19" s="4">
        <v>2</v>
      </c>
    </row>
    <row r="20" spans="1:18" x14ac:dyDescent="0.25">
      <c r="B20" s="1" t="s">
        <v>438</v>
      </c>
      <c r="D20" s="10"/>
      <c r="J20" s="11"/>
      <c r="K20" s="5"/>
      <c r="M20" t="s">
        <v>330</v>
      </c>
      <c r="N20" s="12" t="s">
        <v>432</v>
      </c>
      <c r="O20" t="s">
        <v>183</v>
      </c>
      <c r="P20" s="10" t="s">
        <v>224</v>
      </c>
      <c r="Q20" s="4">
        <v>3</v>
      </c>
      <c r="R20" s="4">
        <v>0</v>
      </c>
    </row>
    <row r="21" spans="1:18" x14ac:dyDescent="0.25">
      <c r="B21" s="10"/>
      <c r="D21" s="10"/>
      <c r="J21" s="5"/>
      <c r="K21" s="11"/>
      <c r="M21" t="s">
        <v>330</v>
      </c>
      <c r="N21" s="12" t="s">
        <v>432</v>
      </c>
      <c r="O21" s="10" t="s">
        <v>212</v>
      </c>
      <c r="P21" s="10" t="s">
        <v>271</v>
      </c>
      <c r="Q21" s="4">
        <v>3</v>
      </c>
      <c r="R21" s="4">
        <v>1</v>
      </c>
    </row>
    <row r="22" spans="1:18" x14ac:dyDescent="0.25">
      <c r="A22" s="15">
        <v>43547</v>
      </c>
      <c r="B22" s="10" t="s">
        <v>271</v>
      </c>
      <c r="C22" s="4" t="s">
        <v>4</v>
      </c>
      <c r="D22" t="s">
        <v>423</v>
      </c>
      <c r="E22" s="4">
        <v>4</v>
      </c>
      <c r="F22" s="4" t="s">
        <v>4</v>
      </c>
      <c r="G22" s="4">
        <v>2</v>
      </c>
      <c r="H22" s="12"/>
      <c r="I22" s="4">
        <v>199</v>
      </c>
      <c r="J22" s="5" t="s">
        <v>418</v>
      </c>
      <c r="K22" s="5" t="s">
        <v>403</v>
      </c>
      <c r="M22" t="s">
        <v>331</v>
      </c>
      <c r="N22" s="12" t="s">
        <v>432</v>
      </c>
      <c r="O22" s="10" t="s">
        <v>271</v>
      </c>
      <c r="P22" s="10" t="s">
        <v>224</v>
      </c>
      <c r="Q22" s="12">
        <v>1</v>
      </c>
      <c r="R22" s="4">
        <v>0</v>
      </c>
    </row>
    <row r="23" spans="1:18" x14ac:dyDescent="0.25">
      <c r="A23" s="15">
        <v>43548</v>
      </c>
      <c r="B23" t="s">
        <v>423</v>
      </c>
      <c r="C23" s="4" t="s">
        <v>4</v>
      </c>
      <c r="D23" s="10" t="s">
        <v>271</v>
      </c>
      <c r="E23" s="4">
        <v>4</v>
      </c>
      <c r="F23" s="4" t="s">
        <v>4</v>
      </c>
      <c r="G23" s="4">
        <v>3</v>
      </c>
      <c r="H23" s="4" t="s">
        <v>368</v>
      </c>
      <c r="I23" s="4">
        <v>197</v>
      </c>
      <c r="J23" s="5" t="s">
        <v>418</v>
      </c>
      <c r="K23" s="5" t="s">
        <v>403</v>
      </c>
      <c r="M23" t="s">
        <v>332</v>
      </c>
      <c r="N23" s="12" t="s">
        <v>432</v>
      </c>
      <c r="O23" t="s">
        <v>183</v>
      </c>
      <c r="P23" s="10" t="s">
        <v>212</v>
      </c>
      <c r="Q23" s="4">
        <v>4</v>
      </c>
      <c r="R23" s="4">
        <v>1</v>
      </c>
    </row>
    <row r="24" spans="1:18" x14ac:dyDescent="0.25">
      <c r="A24" s="15">
        <v>43551</v>
      </c>
      <c r="B24" s="10" t="s">
        <v>271</v>
      </c>
      <c r="C24" s="4" t="s">
        <v>4</v>
      </c>
      <c r="D24" t="s">
        <v>423</v>
      </c>
      <c r="E24" s="4">
        <v>6</v>
      </c>
      <c r="F24" s="4" t="s">
        <v>4</v>
      </c>
      <c r="G24" s="4">
        <v>5</v>
      </c>
      <c r="I24" s="4">
        <v>189</v>
      </c>
      <c r="J24" s="5" t="s">
        <v>418</v>
      </c>
      <c r="K24" s="5" t="s">
        <v>403</v>
      </c>
      <c r="M24" t="s">
        <v>333</v>
      </c>
      <c r="Q24" s="4">
        <f>SUM(Q16:Q23)</f>
        <v>23</v>
      </c>
      <c r="R24" s="4">
        <f>SUM(R16:R23)</f>
        <v>7</v>
      </c>
    </row>
    <row r="25" spans="1:18" x14ac:dyDescent="0.25">
      <c r="A25" s="15">
        <v>43554</v>
      </c>
      <c r="B25" t="s">
        <v>423</v>
      </c>
      <c r="C25" s="4" t="s">
        <v>4</v>
      </c>
      <c r="D25" s="10" t="s">
        <v>271</v>
      </c>
      <c r="E25" s="4">
        <v>5</v>
      </c>
      <c r="F25" s="4" t="s">
        <v>4</v>
      </c>
      <c r="G25" s="4">
        <v>3</v>
      </c>
      <c r="I25" s="4">
        <v>268</v>
      </c>
      <c r="J25" s="5" t="s">
        <v>418</v>
      </c>
      <c r="K25" s="5" t="s">
        <v>403</v>
      </c>
    </row>
    <row r="26" spans="1:18" x14ac:dyDescent="0.25">
      <c r="A26" s="15">
        <v>43555</v>
      </c>
      <c r="B26" s="10" t="s">
        <v>271</v>
      </c>
      <c r="C26" s="4" t="s">
        <v>4</v>
      </c>
      <c r="D26" t="s">
        <v>423</v>
      </c>
      <c r="E26" s="4">
        <v>4</v>
      </c>
      <c r="F26" s="4" t="s">
        <v>4</v>
      </c>
      <c r="G26" s="4">
        <v>2</v>
      </c>
      <c r="I26" s="4">
        <v>229</v>
      </c>
      <c r="J26" s="5" t="s">
        <v>418</v>
      </c>
      <c r="K26" s="5" t="s">
        <v>403</v>
      </c>
    </row>
    <row r="27" spans="1:18" x14ac:dyDescent="0.25">
      <c r="B27" s="1" t="s">
        <v>439</v>
      </c>
      <c r="D27"/>
      <c r="K27" s="5"/>
    </row>
    <row r="29" spans="1:18" x14ac:dyDescent="0.25">
      <c r="A29" s="14" t="s">
        <v>97</v>
      </c>
      <c r="B29"/>
    </row>
    <row r="30" spans="1:18" x14ac:dyDescent="0.25">
      <c r="A30" s="15">
        <v>43561</v>
      </c>
      <c r="B30" t="s">
        <v>183</v>
      </c>
      <c r="C30" s="4" t="s">
        <v>4</v>
      </c>
      <c r="D30" s="10" t="s">
        <v>224</v>
      </c>
      <c r="E30" s="4">
        <v>4</v>
      </c>
      <c r="F30" s="4" t="s">
        <v>4</v>
      </c>
      <c r="G30" s="4">
        <v>2</v>
      </c>
      <c r="I30" s="4">
        <v>246</v>
      </c>
      <c r="J30" s="5" t="s">
        <v>309</v>
      </c>
      <c r="K30" s="11" t="s">
        <v>252</v>
      </c>
    </row>
    <row r="31" spans="1:18" x14ac:dyDescent="0.25">
      <c r="A31" s="15">
        <v>43562</v>
      </c>
      <c r="B31" s="10" t="s">
        <v>224</v>
      </c>
      <c r="C31" s="4" t="s">
        <v>4</v>
      </c>
      <c r="D31" t="s">
        <v>183</v>
      </c>
      <c r="E31" s="4">
        <v>5</v>
      </c>
      <c r="F31" s="4" t="s">
        <v>4</v>
      </c>
      <c r="G31" s="4">
        <v>11</v>
      </c>
      <c r="I31" s="4">
        <v>189</v>
      </c>
      <c r="J31" s="5" t="s">
        <v>309</v>
      </c>
      <c r="K31" s="11" t="s">
        <v>252</v>
      </c>
    </row>
    <row r="32" spans="1:18" x14ac:dyDescent="0.25">
      <c r="A32" s="15">
        <v>43565</v>
      </c>
      <c r="B32" t="s">
        <v>183</v>
      </c>
      <c r="C32" s="4" t="s">
        <v>4</v>
      </c>
      <c r="D32" s="10" t="s">
        <v>224</v>
      </c>
      <c r="E32" s="4">
        <v>7</v>
      </c>
      <c r="F32" s="4" t="s">
        <v>4</v>
      </c>
      <c r="G32" s="4">
        <v>2</v>
      </c>
      <c r="I32" s="4">
        <v>238</v>
      </c>
      <c r="J32" s="5" t="s">
        <v>419</v>
      </c>
      <c r="K32" s="11" t="s">
        <v>412</v>
      </c>
    </row>
    <row r="33" spans="1:11" x14ac:dyDescent="0.25">
      <c r="B33" s="1" t="s">
        <v>366</v>
      </c>
      <c r="K33" s="5"/>
    </row>
    <row r="35" spans="1:11" x14ac:dyDescent="0.25">
      <c r="A35" s="15">
        <v>43561</v>
      </c>
      <c r="B35" s="10" t="s">
        <v>212</v>
      </c>
      <c r="C35" s="4" t="s">
        <v>4</v>
      </c>
      <c r="D35" s="10" t="s">
        <v>271</v>
      </c>
      <c r="E35" s="4">
        <v>4</v>
      </c>
      <c r="F35" s="4" t="s">
        <v>4</v>
      </c>
      <c r="G35" s="4">
        <v>3</v>
      </c>
      <c r="H35" s="4" t="s">
        <v>368</v>
      </c>
      <c r="I35" s="4">
        <v>232</v>
      </c>
      <c r="J35" s="5" t="s">
        <v>419</v>
      </c>
      <c r="K35" s="11" t="s">
        <v>412</v>
      </c>
    </row>
    <row r="36" spans="1:11" x14ac:dyDescent="0.25">
      <c r="A36" s="15">
        <v>43562</v>
      </c>
      <c r="B36" s="10" t="s">
        <v>271</v>
      </c>
      <c r="C36" s="4" t="s">
        <v>4</v>
      </c>
      <c r="D36" s="10" t="s">
        <v>212</v>
      </c>
      <c r="E36" s="4">
        <v>3</v>
      </c>
      <c r="F36" s="4" t="s">
        <v>4</v>
      </c>
      <c r="G36" s="4">
        <v>1</v>
      </c>
      <c r="I36" s="4">
        <v>326</v>
      </c>
      <c r="J36" t="s">
        <v>261</v>
      </c>
      <c r="K36" t="s">
        <v>262</v>
      </c>
    </row>
    <row r="37" spans="1:11" x14ac:dyDescent="0.25">
      <c r="A37" s="15">
        <v>43565</v>
      </c>
      <c r="B37" s="10" t="s">
        <v>212</v>
      </c>
      <c r="C37" s="4" t="s">
        <v>4</v>
      </c>
      <c r="D37" s="10" t="s">
        <v>271</v>
      </c>
      <c r="E37" s="4">
        <v>5</v>
      </c>
      <c r="F37" s="4" t="s">
        <v>4</v>
      </c>
      <c r="G37" s="4">
        <v>4</v>
      </c>
      <c r="H37" s="4" t="s">
        <v>368</v>
      </c>
      <c r="I37" s="4">
        <v>210</v>
      </c>
      <c r="J37" t="s">
        <v>261</v>
      </c>
      <c r="K37" t="s">
        <v>262</v>
      </c>
    </row>
    <row r="38" spans="1:11" x14ac:dyDescent="0.25">
      <c r="A38" s="15">
        <v>43568</v>
      </c>
      <c r="B38" s="10" t="s">
        <v>271</v>
      </c>
      <c r="C38" s="4" t="s">
        <v>4</v>
      </c>
      <c r="D38" s="10" t="s">
        <v>212</v>
      </c>
      <c r="E38" s="4">
        <v>3</v>
      </c>
      <c r="F38" s="4" t="s">
        <v>4</v>
      </c>
      <c r="G38" s="4">
        <v>4</v>
      </c>
      <c r="H38" s="4" t="s">
        <v>368</v>
      </c>
      <c r="I38" s="4">
        <v>284</v>
      </c>
      <c r="J38" t="s">
        <v>261</v>
      </c>
      <c r="K38" t="s">
        <v>262</v>
      </c>
    </row>
    <row r="39" spans="1:11" x14ac:dyDescent="0.25">
      <c r="B39" s="1" t="s">
        <v>440</v>
      </c>
    </row>
    <row r="41" spans="1:11" x14ac:dyDescent="0.25">
      <c r="A41" s="14" t="s">
        <v>28</v>
      </c>
    </row>
    <row r="42" spans="1:11" x14ac:dyDescent="0.25">
      <c r="A42" s="15">
        <v>43574</v>
      </c>
      <c r="B42" s="10" t="s">
        <v>271</v>
      </c>
      <c r="C42" s="4" t="s">
        <v>4</v>
      </c>
      <c r="D42" s="10" t="s">
        <v>224</v>
      </c>
      <c r="E42" s="4">
        <v>9</v>
      </c>
      <c r="F42" s="12" t="s">
        <v>4</v>
      </c>
      <c r="G42" s="4">
        <v>3</v>
      </c>
      <c r="I42" s="4">
        <v>367</v>
      </c>
      <c r="J42" s="5" t="s">
        <v>412</v>
      </c>
      <c r="K42" s="5" t="s">
        <v>419</v>
      </c>
    </row>
    <row r="43" spans="1:11" x14ac:dyDescent="0.25">
      <c r="B43" s="1" t="s">
        <v>443</v>
      </c>
      <c r="C43" s="12"/>
      <c r="K43" s="5"/>
    </row>
    <row r="44" spans="1:11" x14ac:dyDescent="0.25">
      <c r="B44" s="1"/>
      <c r="C44" s="12"/>
      <c r="K44" s="5"/>
    </row>
    <row r="45" spans="1:11" x14ac:dyDescent="0.25">
      <c r="A45" s="14" t="s">
        <v>441</v>
      </c>
      <c r="B45"/>
      <c r="C45" s="12"/>
      <c r="K45" s="5"/>
    </row>
    <row r="46" spans="1:11" x14ac:dyDescent="0.25">
      <c r="A46" s="15">
        <v>43578</v>
      </c>
      <c r="B46" t="s">
        <v>183</v>
      </c>
      <c r="C46" s="4" t="s">
        <v>4</v>
      </c>
      <c r="D46" s="10" t="s">
        <v>212</v>
      </c>
      <c r="E46" s="4">
        <v>4</v>
      </c>
      <c r="F46" s="4" t="s">
        <v>4</v>
      </c>
      <c r="G46" s="4">
        <v>2</v>
      </c>
      <c r="I46" s="4">
        <v>368</v>
      </c>
      <c r="J46" t="s">
        <v>261</v>
      </c>
      <c r="K46" t="s">
        <v>262</v>
      </c>
    </row>
    <row r="47" spans="1:11" x14ac:dyDescent="0.25">
      <c r="A47" s="15">
        <v>43580</v>
      </c>
      <c r="B47" s="10" t="s">
        <v>212</v>
      </c>
      <c r="C47" s="4" t="s">
        <v>4</v>
      </c>
      <c r="D47" t="s">
        <v>183</v>
      </c>
      <c r="E47" s="4">
        <v>3</v>
      </c>
      <c r="F47" s="4" t="s">
        <v>4</v>
      </c>
      <c r="G47" s="4">
        <v>9</v>
      </c>
      <c r="I47" s="4">
        <v>430</v>
      </c>
      <c r="J47" t="s">
        <v>261</v>
      </c>
      <c r="K47" t="s">
        <v>262</v>
      </c>
    </row>
    <row r="48" spans="1:11" x14ac:dyDescent="0.25">
      <c r="A48" s="15">
        <v>43582</v>
      </c>
      <c r="B48" t="s">
        <v>183</v>
      </c>
      <c r="C48" s="4" t="s">
        <v>4</v>
      </c>
      <c r="D48" s="10" t="s">
        <v>212</v>
      </c>
      <c r="E48" s="4">
        <v>6</v>
      </c>
      <c r="F48" s="4" t="s">
        <v>4</v>
      </c>
      <c r="G48" s="4">
        <v>3</v>
      </c>
      <c r="I48" s="4">
        <v>469</v>
      </c>
      <c r="J48" t="s">
        <v>261</v>
      </c>
      <c r="K48" t="s">
        <v>262</v>
      </c>
    </row>
    <row r="49" spans="1:11" x14ac:dyDescent="0.25">
      <c r="A49" s="15">
        <v>43585</v>
      </c>
      <c r="B49" s="10" t="s">
        <v>212</v>
      </c>
      <c r="C49" s="4" t="s">
        <v>4</v>
      </c>
      <c r="D49" t="s">
        <v>183</v>
      </c>
      <c r="E49" s="4">
        <v>4</v>
      </c>
      <c r="F49" s="4" t="s">
        <v>4</v>
      </c>
      <c r="G49" s="4">
        <v>1</v>
      </c>
      <c r="I49" s="4">
        <v>535</v>
      </c>
      <c r="J49" t="s">
        <v>261</v>
      </c>
      <c r="K49" t="s">
        <v>262</v>
      </c>
    </row>
    <row r="50" spans="1:11" x14ac:dyDescent="0.25">
      <c r="A50" s="15">
        <v>43589</v>
      </c>
      <c r="B50" t="s">
        <v>183</v>
      </c>
      <c r="C50" s="4" t="s">
        <v>4</v>
      </c>
      <c r="D50" s="10" t="s">
        <v>212</v>
      </c>
      <c r="E50" s="4">
        <v>4</v>
      </c>
      <c r="F50" s="4" t="s">
        <v>4</v>
      </c>
      <c r="G50" s="4">
        <v>3</v>
      </c>
      <c r="H50" s="4" t="s">
        <v>368</v>
      </c>
      <c r="I50" s="4">
        <v>687</v>
      </c>
      <c r="J50" t="s">
        <v>261</v>
      </c>
      <c r="K50" t="s">
        <v>262</v>
      </c>
    </row>
    <row r="51" spans="1:11" x14ac:dyDescent="0.25">
      <c r="B51" s="3" t="s">
        <v>442</v>
      </c>
    </row>
    <row r="52" spans="1:11" x14ac:dyDescent="0.25">
      <c r="B52"/>
      <c r="C52" s="12"/>
      <c r="K52" s="5"/>
    </row>
    <row r="53" spans="1:11" x14ac:dyDescent="0.25">
      <c r="B53"/>
      <c r="J53" s="1" t="s">
        <v>103</v>
      </c>
      <c r="K53" s="5"/>
    </row>
    <row r="54" spans="1:11" x14ac:dyDescent="0.25">
      <c r="B54"/>
      <c r="J54" t="s">
        <v>418</v>
      </c>
      <c r="K54" s="4">
        <f>COUNTIFS($J$2:$K$50,J54)</f>
        <v>5</v>
      </c>
    </row>
    <row r="55" spans="1:11" x14ac:dyDescent="0.25">
      <c r="B55"/>
      <c r="J55" t="s">
        <v>261</v>
      </c>
      <c r="K55" s="4">
        <f t="shared" ref="K55:K63" si="2">COUNTIFS($J$2:$K$50,J55)</f>
        <v>12</v>
      </c>
    </row>
    <row r="56" spans="1:11" x14ac:dyDescent="0.25">
      <c r="B56"/>
      <c r="J56" t="s">
        <v>403</v>
      </c>
      <c r="K56" s="4">
        <f t="shared" si="2"/>
        <v>5</v>
      </c>
    </row>
    <row r="57" spans="1:11" x14ac:dyDescent="0.25">
      <c r="B57"/>
      <c r="J57" t="s">
        <v>252</v>
      </c>
      <c r="K57" s="4">
        <f t="shared" si="2"/>
        <v>5</v>
      </c>
    </row>
    <row r="58" spans="1:11" x14ac:dyDescent="0.25">
      <c r="B58"/>
      <c r="J58" t="s">
        <v>412</v>
      </c>
      <c r="K58" s="4">
        <f t="shared" si="2"/>
        <v>5</v>
      </c>
    </row>
    <row r="59" spans="1:11" x14ac:dyDescent="0.25">
      <c r="B59"/>
      <c r="J59" t="s">
        <v>427</v>
      </c>
      <c r="K59" s="4">
        <f t="shared" si="2"/>
        <v>3</v>
      </c>
    </row>
    <row r="60" spans="1:11" x14ac:dyDescent="0.25">
      <c r="B60"/>
      <c r="J60" t="s">
        <v>419</v>
      </c>
      <c r="K60" s="4">
        <f t="shared" si="2"/>
        <v>5</v>
      </c>
    </row>
    <row r="61" spans="1:11" x14ac:dyDescent="0.25">
      <c r="J61" t="s">
        <v>426</v>
      </c>
      <c r="K61" s="4">
        <f t="shared" si="2"/>
        <v>3</v>
      </c>
    </row>
    <row r="62" spans="1:11" x14ac:dyDescent="0.25">
      <c r="J62" s="11" t="s">
        <v>262</v>
      </c>
      <c r="K62" s="4">
        <f t="shared" si="2"/>
        <v>12</v>
      </c>
    </row>
    <row r="63" spans="1:11" x14ac:dyDescent="0.25">
      <c r="J63" t="s">
        <v>309</v>
      </c>
      <c r="K63" s="4">
        <f t="shared" si="2"/>
        <v>5</v>
      </c>
    </row>
    <row r="64" spans="1:11" x14ac:dyDescent="0.25">
      <c r="J64" t="s">
        <v>223</v>
      </c>
      <c r="K64" s="4">
        <f>SUM(K54:K63)</f>
        <v>60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&amp;LSalibandyliitto&amp;CNaisten Salibandyliigan play offs ottelut kaudella 2018-19&amp;R6.5.2019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0"/>
  <sheetViews>
    <sheetView workbookViewId="0"/>
  </sheetViews>
  <sheetFormatPr defaultRowHeight="13.2" x14ac:dyDescent="0.25"/>
  <cols>
    <col min="1" max="1" width="10.5546875" style="15" customWidth="1"/>
    <col min="2" max="2" width="9.33203125" style="5" customWidth="1"/>
    <col min="3" max="3" width="3.5546875" style="4" customWidth="1"/>
    <col min="4" max="4" width="9.33203125" style="5" customWidth="1"/>
    <col min="5" max="5" width="4.5546875" style="4" customWidth="1"/>
    <col min="6" max="6" width="2.44140625" style="4" customWidth="1"/>
    <col min="7" max="7" width="4.33203125" style="4" customWidth="1"/>
    <col min="8" max="8" width="3.33203125" style="4" customWidth="1"/>
    <col min="9" max="9" width="7.5546875" style="4" customWidth="1"/>
    <col min="10" max="11" width="16.33203125" customWidth="1"/>
    <col min="13" max="13" width="12" customWidth="1"/>
  </cols>
  <sheetData>
    <row r="1" spans="1:20" s="1" customFormat="1" x14ac:dyDescent="0.25">
      <c r="A1" s="13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B2" s="3"/>
      <c r="C2" s="2"/>
      <c r="D2" s="3"/>
      <c r="E2" s="2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43182</v>
      </c>
      <c r="B4" t="s">
        <v>61</v>
      </c>
      <c r="C4" s="4" t="s">
        <v>4</v>
      </c>
      <c r="D4" s="10" t="s">
        <v>158</v>
      </c>
      <c r="E4" s="4">
        <v>10</v>
      </c>
      <c r="F4" s="4" t="s">
        <v>4</v>
      </c>
      <c r="G4" s="4">
        <v>1</v>
      </c>
      <c r="I4" s="4">
        <v>121</v>
      </c>
      <c r="J4" t="s">
        <v>23</v>
      </c>
      <c r="K4" t="s">
        <v>419</v>
      </c>
      <c r="M4" t="s">
        <v>183</v>
      </c>
      <c r="N4" s="4">
        <v>7</v>
      </c>
      <c r="O4" s="4">
        <v>7</v>
      </c>
      <c r="P4" s="4">
        <v>0</v>
      </c>
      <c r="Q4" s="4">
        <v>0</v>
      </c>
      <c r="R4" s="4">
        <f>E9+G10+E11+E31+G32+E33+G41</f>
        <v>32</v>
      </c>
      <c r="S4" s="4">
        <f>G9+E10+G11+G31+E32+G33+E41</f>
        <v>18</v>
      </c>
      <c r="T4" s="4">
        <f t="shared" ref="T4:T11" si="0">O4*2</f>
        <v>14</v>
      </c>
    </row>
    <row r="5" spans="1:20" x14ac:dyDescent="0.25">
      <c r="A5" s="15">
        <v>43184</v>
      </c>
      <c r="B5" s="10" t="s">
        <v>158</v>
      </c>
      <c r="C5" s="4" t="s">
        <v>4</v>
      </c>
      <c r="D5" t="s">
        <v>61</v>
      </c>
      <c r="E5" s="4">
        <v>1</v>
      </c>
      <c r="F5" s="4" t="s">
        <v>4</v>
      </c>
      <c r="G5" s="4">
        <v>7</v>
      </c>
      <c r="I5" s="4">
        <v>129</v>
      </c>
      <c r="J5" t="s">
        <v>419</v>
      </c>
      <c r="K5" t="s">
        <v>425</v>
      </c>
      <c r="M5" t="s">
        <v>61</v>
      </c>
      <c r="N5" s="4">
        <v>7</v>
      </c>
      <c r="O5" s="4">
        <v>6</v>
      </c>
      <c r="P5" s="4">
        <v>0</v>
      </c>
      <c r="Q5" s="4">
        <v>1</v>
      </c>
      <c r="R5" s="4">
        <f>E4+G5+E6+E26+G27+E28+E41</f>
        <v>54</v>
      </c>
      <c r="S5" s="4">
        <f>G4+E5+G6+G26+E27+G28+G41</f>
        <v>14</v>
      </c>
      <c r="T5" s="4">
        <f t="shared" si="0"/>
        <v>12</v>
      </c>
    </row>
    <row r="6" spans="1:20" x14ac:dyDescent="0.25">
      <c r="A6" s="15">
        <v>43187</v>
      </c>
      <c r="B6" t="s">
        <v>61</v>
      </c>
      <c r="C6" s="4" t="s">
        <v>4</v>
      </c>
      <c r="D6" s="10" t="s">
        <v>158</v>
      </c>
      <c r="E6" s="4">
        <v>14</v>
      </c>
      <c r="F6" s="4" t="s">
        <v>4</v>
      </c>
      <c r="G6" s="4">
        <v>0</v>
      </c>
      <c r="I6" s="4">
        <v>138</v>
      </c>
      <c r="J6" t="s">
        <v>23</v>
      </c>
      <c r="K6" t="s">
        <v>425</v>
      </c>
      <c r="M6" t="s">
        <v>423</v>
      </c>
      <c r="N6" s="4">
        <v>8</v>
      </c>
      <c r="O6" s="4">
        <v>4</v>
      </c>
      <c r="P6" s="4">
        <v>0</v>
      </c>
      <c r="Q6" s="4">
        <v>4</v>
      </c>
      <c r="R6" s="4">
        <f>E19+G20+E21+G22+G26+E27+G28+G37</f>
        <v>28</v>
      </c>
      <c r="S6" s="4">
        <f>G19+E20+G21+E22+E26+G27+E28+E37</f>
        <v>37</v>
      </c>
      <c r="T6" s="4">
        <f t="shared" ref="T6" si="1">O6*2</f>
        <v>8</v>
      </c>
    </row>
    <row r="7" spans="1:20" x14ac:dyDescent="0.25">
      <c r="B7" s="1" t="s">
        <v>160</v>
      </c>
      <c r="M7" t="s">
        <v>212</v>
      </c>
      <c r="N7" s="4">
        <v>7</v>
      </c>
      <c r="O7" s="4">
        <v>3</v>
      </c>
      <c r="P7" s="4">
        <v>0</v>
      </c>
      <c r="Q7" s="4">
        <v>4</v>
      </c>
      <c r="R7" s="4">
        <f>E14+G15+E16+G31+E32+G33+E37</f>
        <v>25</v>
      </c>
      <c r="S7" s="4">
        <f>G14+E15+G16+E31+G32+E33+G37</f>
        <v>24</v>
      </c>
      <c r="T7" s="4">
        <f>O7*2</f>
        <v>6</v>
      </c>
    </row>
    <row r="8" spans="1:20" x14ac:dyDescent="0.25">
      <c r="M8" t="s">
        <v>271</v>
      </c>
      <c r="N8" s="4">
        <v>4</v>
      </c>
      <c r="O8" s="4">
        <v>1</v>
      </c>
      <c r="P8" s="4">
        <v>0</v>
      </c>
      <c r="Q8" s="4">
        <v>3</v>
      </c>
      <c r="R8" s="4">
        <f>G19+E20+G21+E22</f>
        <v>13</v>
      </c>
      <c r="S8" s="4">
        <f>E19+G20+E21+G22</f>
        <v>15</v>
      </c>
      <c r="T8" s="4">
        <f t="shared" si="0"/>
        <v>2</v>
      </c>
    </row>
    <row r="9" spans="1:20" x14ac:dyDescent="0.25">
      <c r="A9" s="15">
        <v>43183</v>
      </c>
      <c r="B9" s="10" t="s">
        <v>183</v>
      </c>
      <c r="C9" s="4" t="s">
        <v>4</v>
      </c>
      <c r="D9" s="10" t="s">
        <v>224</v>
      </c>
      <c r="E9" s="4">
        <v>8</v>
      </c>
      <c r="F9" s="4" t="s">
        <v>4</v>
      </c>
      <c r="G9" s="4">
        <v>4</v>
      </c>
      <c r="I9" s="4">
        <v>331</v>
      </c>
      <c r="J9" t="s">
        <v>261</v>
      </c>
      <c r="K9" t="s">
        <v>262</v>
      </c>
      <c r="M9" t="s">
        <v>415</v>
      </c>
      <c r="N9" s="4">
        <v>3</v>
      </c>
      <c r="O9" s="4">
        <v>0</v>
      </c>
      <c r="P9" s="4">
        <v>0</v>
      </c>
      <c r="Q9" s="4">
        <v>3</v>
      </c>
      <c r="R9" s="4">
        <f>G14+E15+G16</f>
        <v>6</v>
      </c>
      <c r="S9" s="4">
        <f>E14+G15+E16</f>
        <v>13</v>
      </c>
      <c r="T9" s="4">
        <f t="shared" si="0"/>
        <v>0</v>
      </c>
    </row>
    <row r="10" spans="1:20" x14ac:dyDescent="0.25">
      <c r="A10" s="15">
        <v>43184</v>
      </c>
      <c r="B10" s="10" t="s">
        <v>224</v>
      </c>
      <c r="C10" s="4" t="s">
        <v>4</v>
      </c>
      <c r="D10" s="10" t="s">
        <v>183</v>
      </c>
      <c r="E10" s="4">
        <v>1</v>
      </c>
      <c r="F10" s="4" t="s">
        <v>4</v>
      </c>
      <c r="G10" s="4">
        <v>4</v>
      </c>
      <c r="I10" s="4">
        <v>135</v>
      </c>
      <c r="J10" t="s">
        <v>261</v>
      </c>
      <c r="K10" t="s">
        <v>262</v>
      </c>
      <c r="M10" t="s">
        <v>224</v>
      </c>
      <c r="N10" s="4">
        <v>3</v>
      </c>
      <c r="O10" s="4">
        <v>0</v>
      </c>
      <c r="P10" s="4">
        <v>0</v>
      </c>
      <c r="Q10" s="4">
        <v>3</v>
      </c>
      <c r="R10" s="4">
        <f>G9+E10+G11</f>
        <v>7</v>
      </c>
      <c r="S10" s="4">
        <f>E9+G10+E11</f>
        <v>15</v>
      </c>
      <c r="T10" s="4">
        <f t="shared" si="0"/>
        <v>0</v>
      </c>
    </row>
    <row r="11" spans="1:20" x14ac:dyDescent="0.25">
      <c r="A11" s="15">
        <v>43187</v>
      </c>
      <c r="B11" s="10" t="s">
        <v>183</v>
      </c>
      <c r="C11" s="4" t="s">
        <v>4</v>
      </c>
      <c r="D11" s="10" t="s">
        <v>224</v>
      </c>
      <c r="E11" s="4">
        <v>3</v>
      </c>
      <c r="F11" s="4" t="s">
        <v>4</v>
      </c>
      <c r="G11" s="4">
        <v>2</v>
      </c>
      <c r="I11" s="4">
        <v>229</v>
      </c>
      <c r="J11" t="s">
        <v>403</v>
      </c>
      <c r="K11" t="s">
        <v>418</v>
      </c>
      <c r="M11" t="s">
        <v>158</v>
      </c>
      <c r="N11" s="4">
        <v>3</v>
      </c>
      <c r="O11" s="4">
        <v>0</v>
      </c>
      <c r="P11" s="4">
        <v>0</v>
      </c>
      <c r="Q11" s="4">
        <v>3</v>
      </c>
      <c r="R11" s="4">
        <f>G4+E5+G6</f>
        <v>2</v>
      </c>
      <c r="S11" s="4">
        <f>E4+G5+E6</f>
        <v>31</v>
      </c>
      <c r="T11" s="4">
        <f t="shared" si="0"/>
        <v>0</v>
      </c>
    </row>
    <row r="12" spans="1:20" x14ac:dyDescent="0.25">
      <c r="A12"/>
      <c r="B12" s="1" t="s">
        <v>275</v>
      </c>
      <c r="D12"/>
      <c r="N12" s="4">
        <f t="shared" ref="N12:T12" si="2">SUM(N4:N11)</f>
        <v>42</v>
      </c>
      <c r="O12" s="4">
        <f t="shared" si="2"/>
        <v>21</v>
      </c>
      <c r="P12" s="4">
        <f t="shared" si="2"/>
        <v>0</v>
      </c>
      <c r="Q12" s="4">
        <f t="shared" si="2"/>
        <v>21</v>
      </c>
      <c r="R12" s="4">
        <f>SUM(R4:R11)</f>
        <v>167</v>
      </c>
      <c r="S12" s="4">
        <f>SUM(S4:S11)</f>
        <v>167</v>
      </c>
      <c r="T12" s="4">
        <f t="shared" si="2"/>
        <v>42</v>
      </c>
    </row>
    <row r="13" spans="1:20" x14ac:dyDescent="0.25">
      <c r="K13" s="5"/>
    </row>
    <row r="14" spans="1:20" x14ac:dyDescent="0.25">
      <c r="A14" s="15">
        <v>43183</v>
      </c>
      <c r="B14" s="10" t="s">
        <v>212</v>
      </c>
      <c r="C14" s="4" t="s">
        <v>4</v>
      </c>
      <c r="D14" s="10" t="s">
        <v>415</v>
      </c>
      <c r="E14" s="4">
        <v>3</v>
      </c>
      <c r="F14" s="4" t="s">
        <v>4</v>
      </c>
      <c r="G14" s="4">
        <v>2</v>
      </c>
      <c r="H14" s="4" t="s">
        <v>368</v>
      </c>
      <c r="I14" s="4">
        <v>175</v>
      </c>
      <c r="J14" s="5" t="s">
        <v>426</v>
      </c>
      <c r="K14" s="11" t="s">
        <v>427</v>
      </c>
    </row>
    <row r="15" spans="1:20" x14ac:dyDescent="0.25">
      <c r="A15" s="15">
        <v>43184</v>
      </c>
      <c r="B15" s="10" t="s">
        <v>415</v>
      </c>
      <c r="C15" s="4" t="s">
        <v>4</v>
      </c>
      <c r="D15" s="10" t="s">
        <v>212</v>
      </c>
      <c r="E15" s="4">
        <v>4</v>
      </c>
      <c r="F15" s="4" t="s">
        <v>4</v>
      </c>
      <c r="G15" s="4">
        <v>5</v>
      </c>
      <c r="H15" s="4" t="s">
        <v>368</v>
      </c>
      <c r="I15" s="12">
        <v>240</v>
      </c>
      <c r="J15" s="5" t="s">
        <v>252</v>
      </c>
      <c r="K15" s="11" t="s">
        <v>309</v>
      </c>
      <c r="M15" s="1" t="s">
        <v>327</v>
      </c>
    </row>
    <row r="16" spans="1:20" x14ac:dyDescent="0.25">
      <c r="A16" s="15">
        <v>43187</v>
      </c>
      <c r="B16" s="10" t="s">
        <v>212</v>
      </c>
      <c r="C16" s="4" t="s">
        <v>4</v>
      </c>
      <c r="D16" s="10" t="s">
        <v>415</v>
      </c>
      <c r="E16" s="4">
        <v>5</v>
      </c>
      <c r="F16" s="4" t="s">
        <v>4</v>
      </c>
      <c r="G16" s="4">
        <v>0</v>
      </c>
      <c r="I16" s="4">
        <v>198</v>
      </c>
      <c r="J16" s="5" t="s">
        <v>426</v>
      </c>
      <c r="K16" s="11" t="s">
        <v>427</v>
      </c>
      <c r="M16" t="s">
        <v>328</v>
      </c>
      <c r="N16" s="12" t="s">
        <v>424</v>
      </c>
      <c r="O16" t="s">
        <v>61</v>
      </c>
      <c r="P16" s="10" t="s">
        <v>158</v>
      </c>
      <c r="Q16" s="4">
        <v>3</v>
      </c>
      <c r="R16" s="4">
        <v>0</v>
      </c>
    </row>
    <row r="17" spans="1:18" x14ac:dyDescent="0.25">
      <c r="B17" s="1" t="s">
        <v>240</v>
      </c>
      <c r="D17" s="10"/>
      <c r="F17" s="4" t="s">
        <v>4</v>
      </c>
      <c r="J17" s="11"/>
      <c r="K17" s="5"/>
      <c r="M17" t="s">
        <v>328</v>
      </c>
      <c r="N17" s="12" t="s">
        <v>424</v>
      </c>
      <c r="O17" s="10" t="s">
        <v>183</v>
      </c>
      <c r="P17" s="10" t="s">
        <v>224</v>
      </c>
      <c r="Q17" s="4">
        <v>3</v>
      </c>
      <c r="R17" s="4">
        <v>0</v>
      </c>
    </row>
    <row r="18" spans="1:18" x14ac:dyDescent="0.25">
      <c r="B18" s="10"/>
      <c r="D18" s="10"/>
      <c r="J18" s="5"/>
      <c r="K18" s="11"/>
      <c r="M18" t="s">
        <v>328</v>
      </c>
      <c r="N18" s="12" t="s">
        <v>424</v>
      </c>
      <c r="O18" s="10" t="s">
        <v>212</v>
      </c>
      <c r="P18" s="10" t="s">
        <v>415</v>
      </c>
      <c r="Q18" s="4">
        <v>3</v>
      </c>
      <c r="R18" s="4">
        <v>0</v>
      </c>
    </row>
    <row r="19" spans="1:18" x14ac:dyDescent="0.25">
      <c r="A19" s="15">
        <v>43183</v>
      </c>
      <c r="B19" s="10" t="s">
        <v>423</v>
      </c>
      <c r="C19" s="4" t="s">
        <v>4</v>
      </c>
      <c r="D19" t="s">
        <v>271</v>
      </c>
      <c r="E19" s="4">
        <v>6</v>
      </c>
      <c r="F19" s="4" t="s">
        <v>4</v>
      </c>
      <c r="G19" s="4">
        <v>3</v>
      </c>
      <c r="H19" s="12"/>
      <c r="I19" s="4">
        <v>125</v>
      </c>
      <c r="J19" t="s">
        <v>410</v>
      </c>
      <c r="K19" t="s">
        <v>420</v>
      </c>
      <c r="M19" t="s">
        <v>328</v>
      </c>
      <c r="N19" s="12" t="s">
        <v>424</v>
      </c>
      <c r="O19" s="10" t="s">
        <v>423</v>
      </c>
      <c r="P19" t="s">
        <v>271</v>
      </c>
      <c r="Q19" s="4">
        <v>3</v>
      </c>
      <c r="R19" s="4">
        <v>1</v>
      </c>
    </row>
    <row r="20" spans="1:18" x14ac:dyDescent="0.25">
      <c r="A20" s="15">
        <v>43184</v>
      </c>
      <c r="B20" t="s">
        <v>271</v>
      </c>
      <c r="C20" s="4" t="s">
        <v>4</v>
      </c>
      <c r="D20" s="10" t="s">
        <v>423</v>
      </c>
      <c r="E20" s="4">
        <v>6</v>
      </c>
      <c r="F20" s="4" t="s">
        <v>4</v>
      </c>
      <c r="G20" s="4">
        <v>1</v>
      </c>
      <c r="I20" s="4">
        <v>218</v>
      </c>
      <c r="J20" t="s">
        <v>410</v>
      </c>
      <c r="K20" t="s">
        <v>420</v>
      </c>
      <c r="M20" t="s">
        <v>330</v>
      </c>
      <c r="N20" s="12" t="s">
        <v>424</v>
      </c>
      <c r="O20" t="s">
        <v>61</v>
      </c>
      <c r="P20" s="10" t="s">
        <v>423</v>
      </c>
      <c r="Q20" s="4">
        <v>3</v>
      </c>
      <c r="R20" s="4">
        <v>0</v>
      </c>
    </row>
    <row r="21" spans="1:18" x14ac:dyDescent="0.25">
      <c r="A21" s="15">
        <v>43187</v>
      </c>
      <c r="B21" s="10" t="s">
        <v>423</v>
      </c>
      <c r="C21" s="4" t="s">
        <v>4</v>
      </c>
      <c r="D21" t="s">
        <v>271</v>
      </c>
      <c r="E21" s="4">
        <v>5</v>
      </c>
      <c r="F21" s="4" t="s">
        <v>4</v>
      </c>
      <c r="G21" s="4">
        <v>2</v>
      </c>
      <c r="I21" s="4">
        <v>184</v>
      </c>
      <c r="J21" s="5" t="s">
        <v>404</v>
      </c>
      <c r="K21" s="5" t="s">
        <v>326</v>
      </c>
      <c r="M21" t="s">
        <v>330</v>
      </c>
      <c r="N21" s="12" t="s">
        <v>424</v>
      </c>
      <c r="O21" s="10" t="s">
        <v>183</v>
      </c>
      <c r="P21" s="10" t="s">
        <v>212</v>
      </c>
      <c r="Q21" s="4">
        <v>3</v>
      </c>
      <c r="R21" s="4">
        <v>0</v>
      </c>
    </row>
    <row r="22" spans="1:18" x14ac:dyDescent="0.25">
      <c r="A22" s="15">
        <v>43190</v>
      </c>
      <c r="B22" t="s">
        <v>271</v>
      </c>
      <c r="C22" s="4" t="s">
        <v>4</v>
      </c>
      <c r="D22" s="10" t="s">
        <v>423</v>
      </c>
      <c r="E22" s="4">
        <v>2</v>
      </c>
      <c r="F22" s="4" t="s">
        <v>4</v>
      </c>
      <c r="G22" s="4">
        <v>3</v>
      </c>
      <c r="H22" s="4" t="s">
        <v>368</v>
      </c>
      <c r="J22" s="5" t="s">
        <v>404</v>
      </c>
      <c r="K22" s="5" t="s">
        <v>326</v>
      </c>
      <c r="M22" t="s">
        <v>331</v>
      </c>
      <c r="N22" s="12" t="s">
        <v>424</v>
      </c>
      <c r="O22" s="10" t="s">
        <v>423</v>
      </c>
      <c r="P22" s="10" t="s">
        <v>212</v>
      </c>
      <c r="Q22" s="12">
        <v>1</v>
      </c>
      <c r="R22" s="4">
        <v>0</v>
      </c>
    </row>
    <row r="23" spans="1:18" x14ac:dyDescent="0.25">
      <c r="B23" s="1" t="s">
        <v>428</v>
      </c>
      <c r="D23"/>
      <c r="K23" s="5"/>
      <c r="M23" t="s">
        <v>332</v>
      </c>
      <c r="N23" s="12" t="s">
        <v>424</v>
      </c>
      <c r="O23" s="10" t="s">
        <v>183</v>
      </c>
      <c r="P23" t="s">
        <v>61</v>
      </c>
      <c r="Q23" s="4">
        <v>1</v>
      </c>
      <c r="R23" s="4">
        <v>0</v>
      </c>
    </row>
    <row r="24" spans="1:18" x14ac:dyDescent="0.25">
      <c r="M24" t="s">
        <v>333</v>
      </c>
      <c r="Q24" s="4">
        <f>SUM(Q16:Q23)</f>
        <v>20</v>
      </c>
      <c r="R24" s="4">
        <f>SUM(R16:R23)</f>
        <v>1</v>
      </c>
    </row>
    <row r="25" spans="1:18" x14ac:dyDescent="0.25">
      <c r="A25" s="14" t="s">
        <v>97</v>
      </c>
      <c r="B25"/>
    </row>
    <row r="26" spans="1:18" x14ac:dyDescent="0.25">
      <c r="A26" s="15">
        <v>43197</v>
      </c>
      <c r="B26" t="s">
        <v>61</v>
      </c>
      <c r="C26" s="4" t="s">
        <v>4</v>
      </c>
      <c r="D26" s="10" t="s">
        <v>423</v>
      </c>
      <c r="E26" s="4">
        <v>6</v>
      </c>
      <c r="F26" s="4" t="s">
        <v>4</v>
      </c>
      <c r="G26" s="4">
        <v>1</v>
      </c>
      <c r="I26" s="4">
        <v>157</v>
      </c>
      <c r="J26" t="s">
        <v>403</v>
      </c>
      <c r="K26" t="s">
        <v>418</v>
      </c>
    </row>
    <row r="27" spans="1:18" x14ac:dyDescent="0.25">
      <c r="A27" s="15">
        <v>43198</v>
      </c>
      <c r="B27" s="10" t="s">
        <v>423</v>
      </c>
      <c r="C27" s="4" t="s">
        <v>4</v>
      </c>
      <c r="D27" t="s">
        <v>61</v>
      </c>
      <c r="E27" s="4">
        <v>3</v>
      </c>
      <c r="F27" s="4" t="s">
        <v>4</v>
      </c>
      <c r="G27" s="4">
        <v>9</v>
      </c>
      <c r="I27" s="4">
        <v>216</v>
      </c>
      <c r="J27" t="s">
        <v>403</v>
      </c>
      <c r="K27" t="s">
        <v>418</v>
      </c>
    </row>
    <row r="28" spans="1:18" x14ac:dyDescent="0.25">
      <c r="A28" s="15">
        <v>43201</v>
      </c>
      <c r="B28" t="s">
        <v>61</v>
      </c>
      <c r="C28" s="4" t="s">
        <v>4</v>
      </c>
      <c r="D28" s="10" t="s">
        <v>423</v>
      </c>
      <c r="E28" s="4">
        <v>6</v>
      </c>
      <c r="F28" s="4" t="s">
        <v>4</v>
      </c>
      <c r="G28" s="4">
        <v>5</v>
      </c>
      <c r="I28" s="4">
        <v>330</v>
      </c>
      <c r="J28" t="s">
        <v>403</v>
      </c>
      <c r="K28" t="s">
        <v>418</v>
      </c>
    </row>
    <row r="29" spans="1:18" x14ac:dyDescent="0.25">
      <c r="B29" s="1" t="s">
        <v>237</v>
      </c>
      <c r="K29" s="5"/>
    </row>
    <row r="31" spans="1:18" x14ac:dyDescent="0.25">
      <c r="A31" s="15">
        <v>43197</v>
      </c>
      <c r="B31" s="10" t="s">
        <v>183</v>
      </c>
      <c r="C31" s="4" t="s">
        <v>4</v>
      </c>
      <c r="D31" s="10" t="s">
        <v>212</v>
      </c>
      <c r="E31" s="4">
        <v>5</v>
      </c>
      <c r="F31" s="4" t="s">
        <v>4</v>
      </c>
      <c r="G31" s="4">
        <v>4</v>
      </c>
      <c r="H31" s="4" t="s">
        <v>368</v>
      </c>
      <c r="I31" s="4">
        <v>356</v>
      </c>
      <c r="J31" s="5" t="s">
        <v>252</v>
      </c>
      <c r="K31" s="11" t="s">
        <v>309</v>
      </c>
    </row>
    <row r="32" spans="1:18" x14ac:dyDescent="0.25">
      <c r="A32" s="15">
        <v>43198</v>
      </c>
      <c r="B32" s="10" t="s">
        <v>212</v>
      </c>
      <c r="C32" s="4" t="s">
        <v>4</v>
      </c>
      <c r="D32" s="10" t="s">
        <v>183</v>
      </c>
      <c r="E32" s="4">
        <v>2</v>
      </c>
      <c r="F32" s="4" t="s">
        <v>4</v>
      </c>
      <c r="G32" s="4">
        <v>3</v>
      </c>
      <c r="I32" s="4">
        <v>302</v>
      </c>
      <c r="J32" s="5" t="s">
        <v>252</v>
      </c>
      <c r="K32" s="11" t="s">
        <v>309</v>
      </c>
    </row>
    <row r="33" spans="1:11" x14ac:dyDescent="0.25">
      <c r="A33" s="15">
        <v>43201</v>
      </c>
      <c r="B33" s="10" t="s">
        <v>183</v>
      </c>
      <c r="C33" s="4" t="s">
        <v>4</v>
      </c>
      <c r="D33" s="10" t="s">
        <v>212</v>
      </c>
      <c r="E33" s="4">
        <v>6</v>
      </c>
      <c r="F33" s="4" t="s">
        <v>4</v>
      </c>
      <c r="G33" s="4">
        <v>3</v>
      </c>
      <c r="I33" s="4">
        <v>364</v>
      </c>
      <c r="J33" s="5" t="s">
        <v>252</v>
      </c>
      <c r="K33" s="11" t="s">
        <v>309</v>
      </c>
    </row>
    <row r="34" spans="1:11" x14ac:dyDescent="0.25">
      <c r="B34" s="1" t="s">
        <v>366</v>
      </c>
    </row>
    <row r="36" spans="1:11" x14ac:dyDescent="0.25">
      <c r="A36" s="14" t="s">
        <v>28</v>
      </c>
    </row>
    <row r="37" spans="1:11" x14ac:dyDescent="0.25">
      <c r="A37" s="15">
        <v>43204</v>
      </c>
      <c r="B37" s="10" t="s">
        <v>212</v>
      </c>
      <c r="C37" s="4" t="s">
        <v>4</v>
      </c>
      <c r="D37" s="10" t="s">
        <v>423</v>
      </c>
      <c r="E37" s="4">
        <v>3</v>
      </c>
      <c r="F37" s="12" t="s">
        <v>4</v>
      </c>
      <c r="G37" s="4">
        <v>4</v>
      </c>
      <c r="H37" s="4" t="s">
        <v>368</v>
      </c>
      <c r="I37" s="4">
        <v>325</v>
      </c>
      <c r="J37" s="5" t="s">
        <v>404</v>
      </c>
      <c r="K37" s="5" t="s">
        <v>326</v>
      </c>
    </row>
    <row r="38" spans="1:11" x14ac:dyDescent="0.25">
      <c r="B38" s="1" t="s">
        <v>430</v>
      </c>
      <c r="C38" s="12"/>
      <c r="K38" s="5"/>
    </row>
    <row r="39" spans="1:11" x14ac:dyDescent="0.25">
      <c r="B39" s="1"/>
      <c r="C39" s="12"/>
      <c r="K39" s="5"/>
    </row>
    <row r="40" spans="1:11" x14ac:dyDescent="0.25">
      <c r="A40" s="14" t="s">
        <v>414</v>
      </c>
      <c r="B40"/>
      <c r="C40" s="12"/>
      <c r="K40" s="5"/>
    </row>
    <row r="41" spans="1:11" x14ac:dyDescent="0.25">
      <c r="A41" s="15">
        <v>43211</v>
      </c>
      <c r="B41" t="s">
        <v>61</v>
      </c>
      <c r="C41" s="4" t="s">
        <v>4</v>
      </c>
      <c r="D41" s="10" t="s">
        <v>183</v>
      </c>
      <c r="E41" s="4">
        <v>2</v>
      </c>
      <c r="F41" s="4" t="s">
        <v>4</v>
      </c>
      <c r="G41" s="4">
        <v>3</v>
      </c>
      <c r="I41" s="4">
        <v>5170</v>
      </c>
      <c r="J41" t="s">
        <v>403</v>
      </c>
      <c r="K41" t="s">
        <v>418</v>
      </c>
    </row>
    <row r="42" spans="1:11" x14ac:dyDescent="0.25">
      <c r="B42" s="3" t="s">
        <v>429</v>
      </c>
    </row>
    <row r="43" spans="1:11" x14ac:dyDescent="0.25">
      <c r="B43"/>
      <c r="C43" s="12"/>
      <c r="K43" s="5"/>
    </row>
    <row r="44" spans="1:11" x14ac:dyDescent="0.25">
      <c r="B44"/>
      <c r="J44" s="1" t="s">
        <v>103</v>
      </c>
      <c r="K44" s="5"/>
    </row>
    <row r="45" spans="1:11" x14ac:dyDescent="0.25">
      <c r="B45"/>
      <c r="J45" t="s">
        <v>420</v>
      </c>
      <c r="K45" s="4">
        <f t="shared" ref="K45:K59" si="3">COUNTIFS($J$2:$K$41,J45)</f>
        <v>2</v>
      </c>
    </row>
    <row r="46" spans="1:11" x14ac:dyDescent="0.25">
      <c r="B46"/>
      <c r="J46" t="s">
        <v>418</v>
      </c>
      <c r="K46" s="4">
        <f t="shared" si="3"/>
        <v>5</v>
      </c>
    </row>
    <row r="47" spans="1:11" x14ac:dyDescent="0.25">
      <c r="B47"/>
      <c r="J47" t="s">
        <v>261</v>
      </c>
      <c r="K47" s="4">
        <f t="shared" si="3"/>
        <v>2</v>
      </c>
    </row>
    <row r="48" spans="1:11" x14ac:dyDescent="0.25">
      <c r="B48"/>
      <c r="J48" t="s">
        <v>403</v>
      </c>
      <c r="K48" s="4">
        <f t="shared" si="3"/>
        <v>5</v>
      </c>
    </row>
    <row r="49" spans="2:11" x14ac:dyDescent="0.25">
      <c r="B49"/>
      <c r="J49" t="s">
        <v>252</v>
      </c>
      <c r="K49" s="4">
        <f t="shared" si="3"/>
        <v>4</v>
      </c>
    </row>
    <row r="50" spans="2:11" x14ac:dyDescent="0.25">
      <c r="B50" s="3"/>
      <c r="J50" t="s">
        <v>410</v>
      </c>
      <c r="K50" s="4">
        <f t="shared" si="3"/>
        <v>2</v>
      </c>
    </row>
    <row r="51" spans="2:11" x14ac:dyDescent="0.25">
      <c r="B51"/>
      <c r="J51" t="s">
        <v>326</v>
      </c>
      <c r="K51" s="4">
        <f t="shared" si="3"/>
        <v>3</v>
      </c>
    </row>
    <row r="52" spans="2:11" x14ac:dyDescent="0.25">
      <c r="B52"/>
      <c r="J52" s="5" t="s">
        <v>23</v>
      </c>
      <c r="K52" s="4">
        <f t="shared" si="3"/>
        <v>2</v>
      </c>
    </row>
    <row r="53" spans="2:11" x14ac:dyDescent="0.25">
      <c r="B53"/>
      <c r="J53" t="s">
        <v>427</v>
      </c>
      <c r="K53" s="4">
        <f t="shared" si="3"/>
        <v>2</v>
      </c>
    </row>
    <row r="54" spans="2:11" x14ac:dyDescent="0.25">
      <c r="B54"/>
      <c r="J54" t="s">
        <v>419</v>
      </c>
      <c r="K54" s="4">
        <f t="shared" si="3"/>
        <v>2</v>
      </c>
    </row>
    <row r="55" spans="2:11" x14ac:dyDescent="0.25">
      <c r="J55" t="s">
        <v>426</v>
      </c>
      <c r="K55" s="4">
        <f t="shared" si="3"/>
        <v>2</v>
      </c>
    </row>
    <row r="56" spans="2:11" x14ac:dyDescent="0.25">
      <c r="J56" s="11" t="s">
        <v>262</v>
      </c>
      <c r="K56" s="4">
        <f t="shared" si="3"/>
        <v>2</v>
      </c>
    </row>
    <row r="57" spans="2:11" x14ac:dyDescent="0.25">
      <c r="J57" t="s">
        <v>309</v>
      </c>
      <c r="K57" s="4">
        <f t="shared" si="3"/>
        <v>4</v>
      </c>
    </row>
    <row r="58" spans="2:11" x14ac:dyDescent="0.25">
      <c r="J58" t="s">
        <v>404</v>
      </c>
      <c r="K58" s="4">
        <f t="shared" si="3"/>
        <v>3</v>
      </c>
    </row>
    <row r="59" spans="2:11" x14ac:dyDescent="0.25">
      <c r="J59" t="s">
        <v>425</v>
      </c>
      <c r="K59" s="4">
        <f t="shared" si="3"/>
        <v>2</v>
      </c>
    </row>
    <row r="60" spans="2:11" x14ac:dyDescent="0.25">
      <c r="J60" t="s">
        <v>223</v>
      </c>
      <c r="K60" s="4">
        <f>SUM(K45:K59)</f>
        <v>42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&amp;LSalibandyliitto&amp;CNaisten Salibandyliigan play offs ottelut kaudella 2017-18&amp;R21.4.2018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62"/>
  <sheetViews>
    <sheetView workbookViewId="0"/>
  </sheetViews>
  <sheetFormatPr defaultRowHeight="13.2" x14ac:dyDescent="0.25"/>
  <cols>
    <col min="1" max="1" width="10.5546875" style="15" customWidth="1"/>
    <col min="2" max="2" width="9.33203125" style="5" customWidth="1"/>
    <col min="3" max="3" width="3.5546875" style="4" customWidth="1"/>
    <col min="4" max="4" width="9.33203125" style="5" customWidth="1"/>
    <col min="5" max="5" width="4.5546875" style="4" customWidth="1"/>
    <col min="6" max="6" width="2.44140625" style="4" customWidth="1"/>
    <col min="7" max="7" width="4.33203125" style="4" customWidth="1"/>
    <col min="8" max="8" width="3.33203125" style="4" customWidth="1"/>
    <col min="9" max="9" width="7.5546875" style="4" customWidth="1"/>
    <col min="10" max="11" width="16.33203125" customWidth="1"/>
    <col min="13" max="13" width="12" customWidth="1"/>
  </cols>
  <sheetData>
    <row r="1" spans="1:20" s="1" customFormat="1" x14ac:dyDescent="0.25">
      <c r="A1" s="13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B2" s="3"/>
      <c r="C2" s="2"/>
      <c r="D2" s="3"/>
      <c r="E2" s="2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42819</v>
      </c>
      <c r="B4" t="s">
        <v>61</v>
      </c>
      <c r="C4" s="4" t="s">
        <v>4</v>
      </c>
      <c r="D4" s="10" t="s">
        <v>271</v>
      </c>
      <c r="E4" s="4">
        <v>9</v>
      </c>
      <c r="F4" s="4" t="s">
        <v>4</v>
      </c>
      <c r="G4" s="4">
        <v>1</v>
      </c>
      <c r="I4" s="4">
        <v>221</v>
      </c>
      <c r="J4" t="s">
        <v>418</v>
      </c>
      <c r="K4" t="s">
        <v>403</v>
      </c>
      <c r="M4" t="s">
        <v>61</v>
      </c>
      <c r="N4" s="4">
        <v>7</v>
      </c>
      <c r="O4" s="4">
        <v>7</v>
      </c>
      <c r="P4" s="4">
        <v>0</v>
      </c>
      <c r="Q4" s="4">
        <v>0</v>
      </c>
      <c r="R4" s="4">
        <f>E4+G5+E6+E29+G30+E31+E44</f>
        <v>51</v>
      </c>
      <c r="S4" s="4">
        <f>G4+E5+G6+G29+E30+G31+G44</f>
        <v>14</v>
      </c>
      <c r="T4" s="4">
        <f t="shared" ref="T4:T11" si="0">O4*2</f>
        <v>14</v>
      </c>
    </row>
    <row r="5" spans="1:20" x14ac:dyDescent="0.25">
      <c r="A5" s="15">
        <v>42820</v>
      </c>
      <c r="B5" s="10" t="s">
        <v>271</v>
      </c>
      <c r="C5" s="4" t="s">
        <v>4</v>
      </c>
      <c r="D5" t="s">
        <v>61</v>
      </c>
      <c r="E5" s="4">
        <v>4</v>
      </c>
      <c r="F5" s="4" t="s">
        <v>4</v>
      </c>
      <c r="G5" s="4">
        <v>9</v>
      </c>
      <c r="I5" s="4">
        <v>244</v>
      </c>
      <c r="J5" t="s">
        <v>418</v>
      </c>
      <c r="K5" t="s">
        <v>403</v>
      </c>
      <c r="M5" t="s">
        <v>183</v>
      </c>
      <c r="N5" s="4">
        <v>7</v>
      </c>
      <c r="O5" s="4">
        <v>6</v>
      </c>
      <c r="P5" s="4">
        <v>0</v>
      </c>
      <c r="Q5" s="4">
        <v>1</v>
      </c>
      <c r="R5" s="4">
        <f>E9+G10+E11+E34+G35+E36+G44</f>
        <v>42</v>
      </c>
      <c r="S5" s="4">
        <f>G9+E10+G11+G34+E35+G36+E44</f>
        <v>21</v>
      </c>
      <c r="T5" s="4">
        <f t="shared" si="0"/>
        <v>12</v>
      </c>
    </row>
    <row r="6" spans="1:20" x14ac:dyDescent="0.25">
      <c r="A6" s="15">
        <v>42823</v>
      </c>
      <c r="B6" t="s">
        <v>61</v>
      </c>
      <c r="C6" s="4" t="s">
        <v>4</v>
      </c>
      <c r="D6" s="10" t="s">
        <v>271</v>
      </c>
      <c r="E6" s="4">
        <v>10</v>
      </c>
      <c r="F6" s="4" t="s">
        <v>4</v>
      </c>
      <c r="G6" s="4">
        <v>2</v>
      </c>
      <c r="I6" s="4">
        <v>247</v>
      </c>
      <c r="J6" t="s">
        <v>418</v>
      </c>
      <c r="K6" t="s">
        <v>403</v>
      </c>
      <c r="M6" t="s">
        <v>212</v>
      </c>
      <c r="N6" s="4">
        <v>9</v>
      </c>
      <c r="O6" s="4">
        <v>4</v>
      </c>
      <c r="P6" s="4">
        <v>0</v>
      </c>
      <c r="Q6" s="4">
        <v>5</v>
      </c>
      <c r="R6" s="4">
        <f>G21+E22+G23+E24+G25+G29+E30+G31+G40</f>
        <v>28</v>
      </c>
      <c r="S6" s="4">
        <f>E21+G22+E23+G24+E25+E29+G30+E31+E40</f>
        <v>37</v>
      </c>
      <c r="T6" s="4">
        <f t="shared" si="0"/>
        <v>8</v>
      </c>
    </row>
    <row r="7" spans="1:20" x14ac:dyDescent="0.25">
      <c r="B7" s="1" t="s">
        <v>160</v>
      </c>
      <c r="M7" t="s">
        <v>415</v>
      </c>
      <c r="N7" s="4">
        <v>9</v>
      </c>
      <c r="O7" s="4">
        <v>3</v>
      </c>
      <c r="P7" s="4">
        <v>0</v>
      </c>
      <c r="Q7" s="4">
        <v>6</v>
      </c>
      <c r="R7" s="4">
        <f>E14+G15+E16+G17+E18+G34+E35+G36+E40</f>
        <v>35</v>
      </c>
      <c r="S7" s="4">
        <f>G14+E15+G16+E17+G18+E34+G35+E36+G40</f>
        <v>40</v>
      </c>
      <c r="T7" s="4">
        <f t="shared" si="0"/>
        <v>6</v>
      </c>
    </row>
    <row r="8" spans="1:20" x14ac:dyDescent="0.25">
      <c r="M8" t="s">
        <v>401</v>
      </c>
      <c r="N8" s="4">
        <v>5</v>
      </c>
      <c r="O8" s="4">
        <v>2</v>
      </c>
      <c r="P8" s="4">
        <v>0</v>
      </c>
      <c r="Q8" s="4">
        <v>3</v>
      </c>
      <c r="R8" s="4">
        <f>G14+E15+G16+E17+G18</f>
        <v>19</v>
      </c>
      <c r="S8" s="4">
        <f>E14+G15+E16+G17+E18</f>
        <v>22</v>
      </c>
      <c r="T8" s="4">
        <f t="shared" si="0"/>
        <v>4</v>
      </c>
    </row>
    <row r="9" spans="1:20" x14ac:dyDescent="0.25">
      <c r="A9" s="15">
        <v>42819</v>
      </c>
      <c r="B9" s="10" t="s">
        <v>183</v>
      </c>
      <c r="C9" s="4" t="s">
        <v>4</v>
      </c>
      <c r="D9" s="10" t="s">
        <v>158</v>
      </c>
      <c r="E9" s="4">
        <v>7</v>
      </c>
      <c r="F9" s="4" t="s">
        <v>4</v>
      </c>
      <c r="G9" s="4">
        <v>2</v>
      </c>
      <c r="I9" s="4">
        <v>123</v>
      </c>
      <c r="J9" t="s">
        <v>420</v>
      </c>
      <c r="K9" t="s">
        <v>410</v>
      </c>
      <c r="M9" t="s">
        <v>224</v>
      </c>
      <c r="N9" s="4">
        <v>5</v>
      </c>
      <c r="O9" s="4">
        <v>2</v>
      </c>
      <c r="P9" s="4">
        <v>0</v>
      </c>
      <c r="Q9" s="4">
        <v>3</v>
      </c>
      <c r="R9" s="4">
        <f>E21+G22+E23+G24+E25</f>
        <v>16</v>
      </c>
      <c r="S9" s="4">
        <f>G21+E22+G23+E24+G25</f>
        <v>19</v>
      </c>
      <c r="T9" s="4">
        <f t="shared" si="0"/>
        <v>4</v>
      </c>
    </row>
    <row r="10" spans="1:20" x14ac:dyDescent="0.25">
      <c r="A10" s="15">
        <v>42820</v>
      </c>
      <c r="B10" s="10" t="s">
        <v>158</v>
      </c>
      <c r="C10" s="4" t="s">
        <v>4</v>
      </c>
      <c r="D10" s="10" t="s">
        <v>183</v>
      </c>
      <c r="E10" s="4">
        <v>1</v>
      </c>
      <c r="F10" s="4" t="s">
        <v>4</v>
      </c>
      <c r="G10" s="4">
        <v>9</v>
      </c>
      <c r="I10" s="4">
        <v>283</v>
      </c>
      <c r="J10" t="s">
        <v>420</v>
      </c>
      <c r="K10" t="s">
        <v>410</v>
      </c>
      <c r="M10" t="s">
        <v>158</v>
      </c>
      <c r="N10" s="4">
        <v>3</v>
      </c>
      <c r="O10" s="4">
        <v>0</v>
      </c>
      <c r="P10" s="4">
        <v>0</v>
      </c>
      <c r="Q10" s="4">
        <v>3</v>
      </c>
      <c r="R10" s="4">
        <f>G9+E10+G11</f>
        <v>6</v>
      </c>
      <c r="S10" s="4">
        <f>E9+G10+E11</f>
        <v>23</v>
      </c>
      <c r="T10" s="4">
        <f t="shared" si="0"/>
        <v>0</v>
      </c>
    </row>
    <row r="11" spans="1:20" x14ac:dyDescent="0.25">
      <c r="A11" s="15">
        <v>42823</v>
      </c>
      <c r="B11" s="10" t="s">
        <v>183</v>
      </c>
      <c r="C11" s="4" t="s">
        <v>4</v>
      </c>
      <c r="D11" s="10" t="s">
        <v>158</v>
      </c>
      <c r="E11" s="4">
        <v>7</v>
      </c>
      <c r="F11" s="4" t="s">
        <v>4</v>
      </c>
      <c r="G11" s="4">
        <v>3</v>
      </c>
      <c r="I11" s="4">
        <v>114</v>
      </c>
      <c r="J11" t="s">
        <v>23</v>
      </c>
      <c r="K11" t="s">
        <v>419</v>
      </c>
      <c r="M11" t="s">
        <v>271</v>
      </c>
      <c r="N11" s="4">
        <v>3</v>
      </c>
      <c r="O11" s="4">
        <v>0</v>
      </c>
      <c r="P11" s="4">
        <v>0</v>
      </c>
      <c r="Q11" s="4">
        <v>3</v>
      </c>
      <c r="R11" s="4">
        <f>G4+E5+G6</f>
        <v>7</v>
      </c>
      <c r="S11" s="4">
        <f>E4+G5+E6</f>
        <v>28</v>
      </c>
      <c r="T11" s="4">
        <f t="shared" si="0"/>
        <v>0</v>
      </c>
    </row>
    <row r="12" spans="1:20" x14ac:dyDescent="0.25">
      <c r="A12"/>
      <c r="B12" s="1" t="s">
        <v>275</v>
      </c>
      <c r="D12"/>
      <c r="N12" s="4">
        <f t="shared" ref="N12:T12" si="1">SUM(N4:N11)</f>
        <v>48</v>
      </c>
      <c r="O12" s="4">
        <f t="shared" si="1"/>
        <v>24</v>
      </c>
      <c r="P12" s="4">
        <f t="shared" si="1"/>
        <v>0</v>
      </c>
      <c r="Q12" s="4">
        <f t="shared" si="1"/>
        <v>24</v>
      </c>
      <c r="R12" s="4">
        <f t="shared" si="1"/>
        <v>204</v>
      </c>
      <c r="S12" s="4">
        <f t="shared" si="1"/>
        <v>204</v>
      </c>
      <c r="T12" s="4">
        <f t="shared" si="1"/>
        <v>48</v>
      </c>
    </row>
    <row r="13" spans="1:20" x14ac:dyDescent="0.25">
      <c r="K13" s="5"/>
    </row>
    <row r="14" spans="1:20" x14ac:dyDescent="0.25">
      <c r="A14" s="15">
        <v>42819</v>
      </c>
      <c r="B14" s="10" t="s">
        <v>415</v>
      </c>
      <c r="C14" s="4" t="s">
        <v>4</v>
      </c>
      <c r="D14" s="10" t="s">
        <v>401</v>
      </c>
      <c r="E14" s="4">
        <v>5</v>
      </c>
      <c r="F14" s="4" t="s">
        <v>4</v>
      </c>
      <c r="G14" s="4">
        <v>4</v>
      </c>
      <c r="I14" s="4">
        <v>247</v>
      </c>
      <c r="J14" s="5" t="s">
        <v>252</v>
      </c>
      <c r="K14" s="11" t="s">
        <v>309</v>
      </c>
    </row>
    <row r="15" spans="1:20" x14ac:dyDescent="0.25">
      <c r="A15" s="15">
        <v>42820</v>
      </c>
      <c r="B15" s="10" t="s">
        <v>401</v>
      </c>
      <c r="C15" s="4" t="s">
        <v>4</v>
      </c>
      <c r="D15" s="10" t="s">
        <v>415</v>
      </c>
      <c r="E15" s="4">
        <v>5</v>
      </c>
      <c r="F15" s="4" t="s">
        <v>4</v>
      </c>
      <c r="G15" s="4">
        <v>6</v>
      </c>
      <c r="I15" s="12">
        <v>183</v>
      </c>
      <c r="J15" s="11" t="s">
        <v>266</v>
      </c>
      <c r="K15" s="5" t="s">
        <v>412</v>
      </c>
      <c r="M15" s="1" t="s">
        <v>327</v>
      </c>
    </row>
    <row r="16" spans="1:20" x14ac:dyDescent="0.25">
      <c r="A16" s="15">
        <v>42823</v>
      </c>
      <c r="B16" s="10" t="s">
        <v>415</v>
      </c>
      <c r="C16" s="4" t="s">
        <v>4</v>
      </c>
      <c r="D16" s="10" t="s">
        <v>401</v>
      </c>
      <c r="E16" s="4">
        <v>1</v>
      </c>
      <c r="F16" s="4" t="s">
        <v>4</v>
      </c>
      <c r="G16" s="4">
        <v>5</v>
      </c>
      <c r="I16" s="4">
        <v>269</v>
      </c>
      <c r="J16" s="5" t="s">
        <v>252</v>
      </c>
      <c r="K16" s="11" t="s">
        <v>309</v>
      </c>
      <c r="M16" t="s">
        <v>328</v>
      </c>
      <c r="N16" s="12" t="s">
        <v>417</v>
      </c>
      <c r="O16" t="s">
        <v>61</v>
      </c>
      <c r="P16" s="10" t="s">
        <v>271</v>
      </c>
      <c r="Q16" s="4">
        <v>3</v>
      </c>
      <c r="R16" s="4">
        <v>0</v>
      </c>
    </row>
    <row r="17" spans="1:18" x14ac:dyDescent="0.25">
      <c r="A17" s="15">
        <v>42826</v>
      </c>
      <c r="B17" s="10" t="s">
        <v>401</v>
      </c>
      <c r="C17" s="4" t="s">
        <v>4</v>
      </c>
      <c r="D17" s="10" t="s">
        <v>415</v>
      </c>
      <c r="E17" s="4">
        <v>2</v>
      </c>
      <c r="F17" s="4" t="s">
        <v>4</v>
      </c>
      <c r="G17" s="4">
        <v>1</v>
      </c>
      <c r="I17" s="4">
        <v>181</v>
      </c>
      <c r="J17" s="11" t="s">
        <v>266</v>
      </c>
      <c r="K17" s="5" t="s">
        <v>412</v>
      </c>
      <c r="M17" t="s">
        <v>328</v>
      </c>
      <c r="N17" s="12" t="s">
        <v>417</v>
      </c>
      <c r="O17" s="10" t="s">
        <v>183</v>
      </c>
      <c r="P17" s="10" t="s">
        <v>158</v>
      </c>
      <c r="Q17" s="4">
        <v>3</v>
      </c>
      <c r="R17" s="4">
        <v>0</v>
      </c>
    </row>
    <row r="18" spans="1:18" x14ac:dyDescent="0.25">
      <c r="A18" s="15">
        <v>42827</v>
      </c>
      <c r="B18" s="10" t="s">
        <v>415</v>
      </c>
      <c r="C18" s="4" t="s">
        <v>4</v>
      </c>
      <c r="D18" s="10" t="s">
        <v>401</v>
      </c>
      <c r="E18" s="4">
        <v>9</v>
      </c>
      <c r="F18" s="4" t="s">
        <v>4</v>
      </c>
      <c r="G18" s="4">
        <v>3</v>
      </c>
      <c r="I18" s="4">
        <v>291</v>
      </c>
      <c r="J18" s="5" t="s">
        <v>252</v>
      </c>
      <c r="K18" s="11" t="s">
        <v>309</v>
      </c>
      <c r="M18" t="s">
        <v>328</v>
      </c>
      <c r="N18" s="12" t="s">
        <v>417</v>
      </c>
      <c r="O18" s="10" t="s">
        <v>415</v>
      </c>
      <c r="P18" s="10" t="s">
        <v>401</v>
      </c>
      <c r="Q18" s="4">
        <v>3</v>
      </c>
      <c r="R18" s="4">
        <v>2</v>
      </c>
    </row>
    <row r="19" spans="1:18" x14ac:dyDescent="0.25">
      <c r="B19" s="1" t="s">
        <v>416</v>
      </c>
      <c r="K19" s="5"/>
      <c r="M19" t="s">
        <v>328</v>
      </c>
      <c r="N19" s="12" t="s">
        <v>417</v>
      </c>
      <c r="O19" t="s">
        <v>212</v>
      </c>
      <c r="P19" s="10" t="s">
        <v>224</v>
      </c>
      <c r="Q19" s="4">
        <v>3</v>
      </c>
      <c r="R19" s="4">
        <v>2</v>
      </c>
    </row>
    <row r="20" spans="1:18" x14ac:dyDescent="0.25">
      <c r="B20" s="1"/>
      <c r="K20" s="5"/>
      <c r="M20" t="s">
        <v>330</v>
      </c>
      <c r="N20" s="12" t="s">
        <v>417</v>
      </c>
      <c r="O20" t="s">
        <v>61</v>
      </c>
      <c r="P20" s="10" t="s">
        <v>212</v>
      </c>
      <c r="Q20" s="4">
        <v>3</v>
      </c>
      <c r="R20" s="4">
        <v>0</v>
      </c>
    </row>
    <row r="21" spans="1:18" x14ac:dyDescent="0.25">
      <c r="A21" s="15">
        <v>42819</v>
      </c>
      <c r="B21" s="10" t="s">
        <v>224</v>
      </c>
      <c r="C21" s="4" t="s">
        <v>4</v>
      </c>
      <c r="D21" t="s">
        <v>212</v>
      </c>
      <c r="E21" s="4">
        <v>4</v>
      </c>
      <c r="F21" s="4" t="s">
        <v>4</v>
      </c>
      <c r="G21" s="4">
        <v>7</v>
      </c>
      <c r="H21" s="12"/>
      <c r="I21" s="4">
        <v>158</v>
      </c>
      <c r="J21" t="s">
        <v>261</v>
      </c>
      <c r="K21" t="s">
        <v>262</v>
      </c>
      <c r="M21" t="s">
        <v>330</v>
      </c>
      <c r="N21" s="12" t="s">
        <v>417</v>
      </c>
      <c r="O21" s="10" t="s">
        <v>183</v>
      </c>
      <c r="P21" s="10" t="s">
        <v>415</v>
      </c>
      <c r="Q21" s="4">
        <v>3</v>
      </c>
      <c r="R21" s="4">
        <v>0</v>
      </c>
    </row>
    <row r="22" spans="1:18" x14ac:dyDescent="0.25">
      <c r="A22" s="15">
        <v>42820</v>
      </c>
      <c r="B22" t="s">
        <v>212</v>
      </c>
      <c r="C22" s="4" t="s">
        <v>4</v>
      </c>
      <c r="D22" s="10" t="s">
        <v>224</v>
      </c>
      <c r="E22" s="4">
        <v>4</v>
      </c>
      <c r="F22" s="4" t="s">
        <v>4</v>
      </c>
      <c r="G22" s="4">
        <v>3</v>
      </c>
      <c r="H22" s="4" t="s">
        <v>368</v>
      </c>
      <c r="I22" s="4">
        <v>202</v>
      </c>
      <c r="J22" t="s">
        <v>261</v>
      </c>
      <c r="K22" t="s">
        <v>262</v>
      </c>
      <c r="M22" t="s">
        <v>331</v>
      </c>
      <c r="N22" s="12" t="s">
        <v>417</v>
      </c>
      <c r="O22" s="10" t="s">
        <v>212</v>
      </c>
      <c r="P22" s="10" t="s">
        <v>415</v>
      </c>
      <c r="Q22" s="12">
        <v>1</v>
      </c>
      <c r="R22" s="4">
        <v>0</v>
      </c>
    </row>
    <row r="23" spans="1:18" x14ac:dyDescent="0.25">
      <c r="A23" s="15">
        <v>42823</v>
      </c>
      <c r="B23" s="10" t="s">
        <v>224</v>
      </c>
      <c r="C23" s="4" t="s">
        <v>4</v>
      </c>
      <c r="D23" t="s">
        <v>212</v>
      </c>
      <c r="E23" s="4">
        <v>2</v>
      </c>
      <c r="F23" s="4" t="s">
        <v>4</v>
      </c>
      <c r="G23" s="4">
        <v>1</v>
      </c>
      <c r="I23" s="4">
        <v>165</v>
      </c>
      <c r="J23" t="s">
        <v>326</v>
      </c>
      <c r="K23" s="5" t="s">
        <v>404</v>
      </c>
      <c r="M23" t="s">
        <v>332</v>
      </c>
      <c r="N23" s="12" t="s">
        <v>417</v>
      </c>
      <c r="O23" t="s">
        <v>61</v>
      </c>
      <c r="P23" s="10" t="s">
        <v>183</v>
      </c>
      <c r="Q23" s="4">
        <v>1</v>
      </c>
      <c r="R23" s="4">
        <v>0</v>
      </c>
    </row>
    <row r="24" spans="1:18" x14ac:dyDescent="0.25">
      <c r="A24" s="15">
        <v>42826</v>
      </c>
      <c r="B24" t="s">
        <v>212</v>
      </c>
      <c r="C24" s="4" t="s">
        <v>4</v>
      </c>
      <c r="D24" s="10" t="s">
        <v>224</v>
      </c>
      <c r="E24" s="4">
        <v>3</v>
      </c>
      <c r="F24" s="4" t="s">
        <v>4</v>
      </c>
      <c r="G24" s="4">
        <v>6</v>
      </c>
      <c r="I24" s="4">
        <v>168</v>
      </c>
      <c r="J24" t="s">
        <v>326</v>
      </c>
      <c r="K24" s="5" t="s">
        <v>404</v>
      </c>
      <c r="M24" t="s">
        <v>333</v>
      </c>
      <c r="Q24" s="4">
        <f>SUM(Q16:Q23)</f>
        <v>20</v>
      </c>
      <c r="R24" s="4">
        <f>SUM(R16:R23)</f>
        <v>4</v>
      </c>
    </row>
    <row r="25" spans="1:18" x14ac:dyDescent="0.25">
      <c r="A25" s="15">
        <v>42827</v>
      </c>
      <c r="B25" s="10" t="s">
        <v>224</v>
      </c>
      <c r="C25" s="4" t="s">
        <v>4</v>
      </c>
      <c r="D25" t="s">
        <v>212</v>
      </c>
      <c r="E25" s="4">
        <v>1</v>
      </c>
      <c r="F25" s="4" t="s">
        <v>4</v>
      </c>
      <c r="G25" s="4">
        <v>4</v>
      </c>
      <c r="I25" s="4">
        <v>250</v>
      </c>
      <c r="J25" t="s">
        <v>326</v>
      </c>
      <c r="K25" s="5" t="s">
        <v>404</v>
      </c>
    </row>
    <row r="26" spans="1:18" x14ac:dyDescent="0.25">
      <c r="B26" s="1" t="s">
        <v>409</v>
      </c>
      <c r="F26" s="4" t="s">
        <v>186</v>
      </c>
    </row>
    <row r="27" spans="1:18" x14ac:dyDescent="0.25">
      <c r="B27" s="1"/>
    </row>
    <row r="28" spans="1:18" x14ac:dyDescent="0.25">
      <c r="A28" s="14" t="s">
        <v>97</v>
      </c>
      <c r="B28"/>
    </row>
    <row r="29" spans="1:18" x14ac:dyDescent="0.25">
      <c r="A29" s="15">
        <v>42833</v>
      </c>
      <c r="B29" t="s">
        <v>61</v>
      </c>
      <c r="C29" s="4" t="s">
        <v>4</v>
      </c>
      <c r="D29" s="10" t="s">
        <v>212</v>
      </c>
      <c r="E29" s="4">
        <v>6</v>
      </c>
      <c r="F29" s="4" t="s">
        <v>4</v>
      </c>
      <c r="G29" s="4">
        <v>1</v>
      </c>
      <c r="I29" s="4">
        <v>115</v>
      </c>
      <c r="J29" s="5" t="s">
        <v>252</v>
      </c>
      <c r="K29" s="11" t="s">
        <v>309</v>
      </c>
    </row>
    <row r="30" spans="1:18" x14ac:dyDescent="0.25">
      <c r="A30" s="15">
        <v>42834</v>
      </c>
      <c r="B30" s="10" t="s">
        <v>212</v>
      </c>
      <c r="C30" s="4" t="s">
        <v>4</v>
      </c>
      <c r="D30" t="s">
        <v>61</v>
      </c>
      <c r="E30" s="4">
        <v>3</v>
      </c>
      <c r="F30" s="4" t="s">
        <v>4</v>
      </c>
      <c r="G30" s="4">
        <v>6</v>
      </c>
      <c r="I30" s="4">
        <v>204</v>
      </c>
      <c r="J30" s="5" t="s">
        <v>252</v>
      </c>
      <c r="K30" s="11" t="s">
        <v>309</v>
      </c>
    </row>
    <row r="31" spans="1:18" x14ac:dyDescent="0.25">
      <c r="A31" s="15">
        <v>42837</v>
      </c>
      <c r="B31" t="s">
        <v>61</v>
      </c>
      <c r="C31" s="4" t="s">
        <v>4</v>
      </c>
      <c r="D31" s="10" t="s">
        <v>212</v>
      </c>
      <c r="E31" s="4">
        <v>6</v>
      </c>
      <c r="F31" s="4" t="s">
        <v>4</v>
      </c>
      <c r="G31" s="4">
        <v>1</v>
      </c>
      <c r="I31" s="4">
        <v>148</v>
      </c>
      <c r="J31" t="s">
        <v>326</v>
      </c>
      <c r="K31" s="5" t="s">
        <v>404</v>
      </c>
    </row>
    <row r="32" spans="1:18" x14ac:dyDescent="0.25">
      <c r="B32" s="1" t="s">
        <v>237</v>
      </c>
      <c r="K32" s="5"/>
    </row>
    <row r="34" spans="1:11" x14ac:dyDescent="0.25">
      <c r="A34" s="15">
        <v>42833</v>
      </c>
      <c r="B34" s="10" t="s">
        <v>183</v>
      </c>
      <c r="C34" s="4" t="s">
        <v>4</v>
      </c>
      <c r="D34" s="10" t="s">
        <v>415</v>
      </c>
      <c r="E34" s="4">
        <v>5</v>
      </c>
      <c r="F34" s="4" t="s">
        <v>4</v>
      </c>
      <c r="G34" s="4">
        <v>3</v>
      </c>
      <c r="I34" s="4">
        <v>146</v>
      </c>
      <c r="J34" t="s">
        <v>261</v>
      </c>
      <c r="K34" t="s">
        <v>262</v>
      </c>
    </row>
    <row r="35" spans="1:11" x14ac:dyDescent="0.25">
      <c r="A35" s="15">
        <v>42834</v>
      </c>
      <c r="B35" s="10" t="s">
        <v>415</v>
      </c>
      <c r="C35" s="4" t="s">
        <v>4</v>
      </c>
      <c r="D35" s="10" t="s">
        <v>183</v>
      </c>
      <c r="E35" s="4">
        <v>4</v>
      </c>
      <c r="F35" s="4" t="s">
        <v>4</v>
      </c>
      <c r="G35" s="4">
        <v>5</v>
      </c>
      <c r="I35" s="4">
        <v>374</v>
      </c>
      <c r="J35" t="s">
        <v>418</v>
      </c>
      <c r="K35" t="s">
        <v>403</v>
      </c>
    </row>
    <row r="36" spans="1:11" x14ac:dyDescent="0.25">
      <c r="A36" s="15">
        <v>42837</v>
      </c>
      <c r="B36" s="10" t="s">
        <v>183</v>
      </c>
      <c r="C36" s="4" t="s">
        <v>4</v>
      </c>
      <c r="D36" s="10" t="s">
        <v>415</v>
      </c>
      <c r="E36" s="4">
        <v>7</v>
      </c>
      <c r="F36" s="4" t="s">
        <v>4</v>
      </c>
      <c r="G36" s="4">
        <v>3</v>
      </c>
      <c r="I36" s="4">
        <v>151</v>
      </c>
      <c r="J36" t="s">
        <v>261</v>
      </c>
      <c r="K36" t="s">
        <v>262</v>
      </c>
    </row>
    <row r="37" spans="1:11" x14ac:dyDescent="0.25">
      <c r="B37" s="1" t="s">
        <v>366</v>
      </c>
    </row>
    <row r="39" spans="1:11" x14ac:dyDescent="0.25">
      <c r="A39" s="14" t="s">
        <v>28</v>
      </c>
    </row>
    <row r="40" spans="1:11" x14ac:dyDescent="0.25">
      <c r="A40" s="15">
        <v>42841</v>
      </c>
      <c r="B40" s="10" t="s">
        <v>415</v>
      </c>
      <c r="C40" s="4" t="s">
        <v>4</v>
      </c>
      <c r="D40" s="10" t="s">
        <v>212</v>
      </c>
      <c r="E40" s="4">
        <v>3</v>
      </c>
      <c r="F40" s="12" t="s">
        <v>4</v>
      </c>
      <c r="G40" s="4">
        <v>4</v>
      </c>
      <c r="H40" s="4" t="s">
        <v>367</v>
      </c>
      <c r="I40" s="4">
        <v>427</v>
      </c>
      <c r="J40" t="s">
        <v>418</v>
      </c>
      <c r="K40" t="s">
        <v>403</v>
      </c>
    </row>
    <row r="41" spans="1:11" x14ac:dyDescent="0.25">
      <c r="B41" s="1" t="s">
        <v>221</v>
      </c>
      <c r="C41" s="12"/>
      <c r="K41" s="5"/>
    </row>
    <row r="42" spans="1:11" x14ac:dyDescent="0.25">
      <c r="B42" s="1"/>
      <c r="C42" s="12"/>
      <c r="K42" s="5"/>
    </row>
    <row r="43" spans="1:11" x14ac:dyDescent="0.25">
      <c r="A43" s="14" t="s">
        <v>414</v>
      </c>
      <c r="B43"/>
      <c r="C43" s="12"/>
      <c r="K43" s="5"/>
    </row>
    <row r="44" spans="1:11" x14ac:dyDescent="0.25">
      <c r="A44" s="15">
        <v>42847</v>
      </c>
      <c r="B44" t="s">
        <v>61</v>
      </c>
      <c r="C44" s="4" t="s">
        <v>4</v>
      </c>
      <c r="D44" s="10" t="s">
        <v>183</v>
      </c>
      <c r="E44" s="4">
        <v>5</v>
      </c>
      <c r="F44" s="4" t="s">
        <v>4</v>
      </c>
      <c r="G44" s="4">
        <v>2</v>
      </c>
      <c r="I44" s="4">
        <v>5587</v>
      </c>
      <c r="J44" s="5" t="s">
        <v>252</v>
      </c>
      <c r="K44" s="11" t="s">
        <v>309</v>
      </c>
    </row>
    <row r="45" spans="1:11" x14ac:dyDescent="0.25">
      <c r="B45" s="3" t="s">
        <v>421</v>
      </c>
    </row>
    <row r="46" spans="1:11" x14ac:dyDescent="0.25">
      <c r="B46"/>
      <c r="C46" s="12"/>
      <c r="K46" s="5"/>
    </row>
    <row r="47" spans="1:11" x14ac:dyDescent="0.25">
      <c r="B47"/>
      <c r="J47" s="1" t="s">
        <v>103</v>
      </c>
      <c r="K47" s="5"/>
    </row>
    <row r="48" spans="1:11" x14ac:dyDescent="0.25">
      <c r="B48"/>
      <c r="J48" t="s">
        <v>266</v>
      </c>
      <c r="K48" s="4">
        <f t="shared" ref="K48:K61" si="2">COUNTIFS($J$2:$K$44,J48)</f>
        <v>2</v>
      </c>
    </row>
    <row r="49" spans="2:11" x14ac:dyDescent="0.25">
      <c r="B49"/>
      <c r="J49" t="s">
        <v>420</v>
      </c>
      <c r="K49" s="4">
        <f t="shared" si="2"/>
        <v>2</v>
      </c>
    </row>
    <row r="50" spans="2:11" x14ac:dyDescent="0.25">
      <c r="B50"/>
      <c r="J50" t="s">
        <v>418</v>
      </c>
      <c r="K50" s="4">
        <f t="shared" si="2"/>
        <v>5</v>
      </c>
    </row>
    <row r="51" spans="2:11" x14ac:dyDescent="0.25">
      <c r="B51"/>
      <c r="J51" t="s">
        <v>261</v>
      </c>
      <c r="K51" s="4">
        <f t="shared" si="2"/>
        <v>4</v>
      </c>
    </row>
    <row r="52" spans="2:11" x14ac:dyDescent="0.25">
      <c r="B52"/>
      <c r="J52" t="s">
        <v>403</v>
      </c>
      <c r="K52" s="4">
        <f t="shared" si="2"/>
        <v>5</v>
      </c>
    </row>
    <row r="53" spans="2:11" x14ac:dyDescent="0.25">
      <c r="B53"/>
      <c r="J53" t="s">
        <v>252</v>
      </c>
      <c r="K53" s="4">
        <f t="shared" si="2"/>
        <v>6</v>
      </c>
    </row>
    <row r="54" spans="2:11" x14ac:dyDescent="0.25">
      <c r="B54" s="3"/>
      <c r="J54" t="s">
        <v>410</v>
      </c>
      <c r="K54" s="4">
        <f t="shared" si="2"/>
        <v>2</v>
      </c>
    </row>
    <row r="55" spans="2:11" x14ac:dyDescent="0.25">
      <c r="J55" t="s">
        <v>412</v>
      </c>
      <c r="K55" s="4">
        <f t="shared" si="2"/>
        <v>2</v>
      </c>
    </row>
    <row r="56" spans="2:11" x14ac:dyDescent="0.25">
      <c r="B56"/>
      <c r="J56" t="s">
        <v>326</v>
      </c>
      <c r="K56" s="4">
        <f t="shared" si="2"/>
        <v>4</v>
      </c>
    </row>
    <row r="57" spans="2:11" x14ac:dyDescent="0.25">
      <c r="B57"/>
      <c r="J57" s="5" t="s">
        <v>23</v>
      </c>
      <c r="K57" s="4">
        <f t="shared" si="2"/>
        <v>1</v>
      </c>
    </row>
    <row r="58" spans="2:11" x14ac:dyDescent="0.25">
      <c r="B58"/>
      <c r="J58" t="s">
        <v>419</v>
      </c>
      <c r="K58" s="4">
        <f t="shared" si="2"/>
        <v>1</v>
      </c>
    </row>
    <row r="59" spans="2:11" x14ac:dyDescent="0.25">
      <c r="B59"/>
      <c r="J59" t="s">
        <v>262</v>
      </c>
      <c r="K59" s="4">
        <f t="shared" si="2"/>
        <v>4</v>
      </c>
    </row>
    <row r="60" spans="2:11" x14ac:dyDescent="0.25">
      <c r="J60" t="s">
        <v>309</v>
      </c>
      <c r="K60" s="4">
        <f t="shared" si="2"/>
        <v>6</v>
      </c>
    </row>
    <row r="61" spans="2:11" x14ac:dyDescent="0.25">
      <c r="J61" s="11" t="s">
        <v>404</v>
      </c>
      <c r="K61" s="4">
        <f t="shared" si="2"/>
        <v>4</v>
      </c>
    </row>
    <row r="62" spans="2:11" x14ac:dyDescent="0.25">
      <c r="J62" t="s">
        <v>223</v>
      </c>
      <c r="K62" s="4">
        <f>SUM(K48:K61)</f>
        <v>48</v>
      </c>
    </row>
  </sheetData>
  <pageMargins left="0.70866141732283472" right="0.70866141732283472" top="0.62992125984251968" bottom="0.55118110236220474" header="0.31496062992125984" footer="0.31496062992125984"/>
  <pageSetup orientation="portrait" r:id="rId1"/>
  <headerFooter>
    <oddHeader>&amp;LSalibandyliitto&amp;CNaisten Salibandyliigan play offs ottelut kaudella 2016-17&amp;R22.4.2017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62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9.33203125" style="5" customWidth="1"/>
    <col min="3" max="3" width="3.5546875" style="4" customWidth="1"/>
    <col min="4" max="4" width="9.33203125" style="5" customWidth="1"/>
    <col min="5" max="5" width="4.5546875" style="4" customWidth="1"/>
    <col min="6" max="6" width="2.44140625" style="4" customWidth="1"/>
    <col min="7" max="7" width="4.33203125" style="4" customWidth="1"/>
    <col min="8" max="8" width="3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B2" s="3"/>
      <c r="C2" s="2"/>
      <c r="D2" s="3"/>
      <c r="E2" s="2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42448</v>
      </c>
      <c r="B4" t="s">
        <v>61</v>
      </c>
      <c r="C4" s="4" t="s">
        <v>4</v>
      </c>
      <c r="D4" s="10" t="s">
        <v>48</v>
      </c>
      <c r="E4" s="4">
        <v>12</v>
      </c>
      <c r="F4" s="4" t="s">
        <v>4</v>
      </c>
      <c r="G4" s="4">
        <v>1</v>
      </c>
      <c r="I4" s="4">
        <v>103</v>
      </c>
      <c r="J4" t="s">
        <v>261</v>
      </c>
      <c r="K4" t="s">
        <v>262</v>
      </c>
      <c r="M4" t="s">
        <v>158</v>
      </c>
      <c r="N4" s="4">
        <v>7</v>
      </c>
      <c r="O4" s="4">
        <v>7</v>
      </c>
      <c r="P4" s="4">
        <v>0</v>
      </c>
      <c r="Q4" s="4">
        <v>0</v>
      </c>
      <c r="R4" s="4">
        <f>E9+G10+E11+E32+G33+E34+G42</f>
        <v>35</v>
      </c>
      <c r="S4" s="4">
        <f>G9+E10+G11+G32+E33+G34+E42</f>
        <v>8</v>
      </c>
      <c r="T4" s="4">
        <f t="shared" ref="T4:T11" si="0">O4*2</f>
        <v>14</v>
      </c>
    </row>
    <row r="5" spans="1:20" x14ac:dyDescent="0.25">
      <c r="A5" s="15">
        <v>42450</v>
      </c>
      <c r="B5" s="10" t="s">
        <v>48</v>
      </c>
      <c r="C5" s="4" t="s">
        <v>4</v>
      </c>
      <c r="D5" t="s">
        <v>61</v>
      </c>
      <c r="E5" s="4">
        <v>2</v>
      </c>
      <c r="F5" s="4" t="s">
        <v>4</v>
      </c>
      <c r="G5" s="4">
        <v>7</v>
      </c>
      <c r="I5" s="4">
        <v>92</v>
      </c>
      <c r="J5" t="s">
        <v>261</v>
      </c>
      <c r="K5" t="s">
        <v>262</v>
      </c>
      <c r="M5" t="s">
        <v>61</v>
      </c>
      <c r="N5" s="4">
        <v>7</v>
      </c>
      <c r="O5" s="4">
        <v>6</v>
      </c>
      <c r="P5" s="4">
        <v>0</v>
      </c>
      <c r="Q5" s="4">
        <v>1</v>
      </c>
      <c r="R5" s="4">
        <f>E4+G5+E6+E27+G28+E29+E42</f>
        <v>54</v>
      </c>
      <c r="S5" s="4">
        <f>G4+E5+G6+G27+E28+G29+G42</f>
        <v>19</v>
      </c>
      <c r="T5" s="4">
        <f t="shared" si="0"/>
        <v>12</v>
      </c>
    </row>
    <row r="6" spans="1:20" x14ac:dyDescent="0.25">
      <c r="A6" s="15">
        <v>42451</v>
      </c>
      <c r="B6" t="s">
        <v>61</v>
      </c>
      <c r="C6" s="4" t="s">
        <v>4</v>
      </c>
      <c r="D6" s="10" t="s">
        <v>48</v>
      </c>
      <c r="E6" s="4">
        <v>18</v>
      </c>
      <c r="F6" s="4" t="s">
        <v>4</v>
      </c>
      <c r="G6" s="4">
        <v>7</v>
      </c>
      <c r="I6" s="4">
        <v>112</v>
      </c>
      <c r="J6" t="s">
        <v>315</v>
      </c>
      <c r="K6" t="s">
        <v>23</v>
      </c>
      <c r="M6" t="s">
        <v>183</v>
      </c>
      <c r="N6" s="4">
        <v>7</v>
      </c>
      <c r="O6" s="4">
        <v>4</v>
      </c>
      <c r="P6" s="4">
        <v>0</v>
      </c>
      <c r="Q6" s="4">
        <v>3</v>
      </c>
      <c r="R6" s="4">
        <f>E14+G15+E16+G32+E33+G34+E38</f>
        <v>32</v>
      </c>
      <c r="S6" s="4">
        <f>G14+E15+G16+E32+G33+E34+G38</f>
        <v>24</v>
      </c>
      <c r="T6" s="4">
        <f t="shared" si="0"/>
        <v>8</v>
      </c>
    </row>
    <row r="7" spans="1:20" x14ac:dyDescent="0.25">
      <c r="B7" s="1" t="s">
        <v>160</v>
      </c>
      <c r="M7" t="s">
        <v>212</v>
      </c>
      <c r="N7" s="4">
        <v>9</v>
      </c>
      <c r="O7" s="4">
        <v>3</v>
      </c>
      <c r="P7" s="4">
        <v>0</v>
      </c>
      <c r="Q7" s="4">
        <v>6</v>
      </c>
      <c r="R7" s="4">
        <f>E19+G20+E21+G22+E23+G27+E28+G29+G38</f>
        <v>22</v>
      </c>
      <c r="S7" s="4">
        <f>G19+E20+G21+E22+G23+E27+G28+E29+E38</f>
        <v>38</v>
      </c>
      <c r="T7" s="4">
        <f t="shared" si="0"/>
        <v>6</v>
      </c>
    </row>
    <row r="8" spans="1:20" x14ac:dyDescent="0.25">
      <c r="M8" t="s">
        <v>271</v>
      </c>
      <c r="N8" s="4">
        <v>5</v>
      </c>
      <c r="O8" s="4">
        <v>2</v>
      </c>
      <c r="P8" s="4">
        <v>0</v>
      </c>
      <c r="Q8" s="4">
        <v>3</v>
      </c>
      <c r="R8" s="4">
        <f>G19+E20+G21+E22+G23</f>
        <v>13</v>
      </c>
      <c r="S8" s="4">
        <f>E19+G20+E21+G22+E23</f>
        <v>13</v>
      </c>
      <c r="T8" s="4">
        <f t="shared" si="0"/>
        <v>4</v>
      </c>
    </row>
    <row r="9" spans="1:20" x14ac:dyDescent="0.25">
      <c r="A9" s="15">
        <v>42448</v>
      </c>
      <c r="B9" t="s">
        <v>158</v>
      </c>
      <c r="C9" s="4" t="s">
        <v>4</v>
      </c>
      <c r="D9" s="10" t="s">
        <v>401</v>
      </c>
      <c r="E9" s="4">
        <v>8</v>
      </c>
      <c r="F9" s="4" t="s">
        <v>4</v>
      </c>
      <c r="G9" s="4">
        <v>0</v>
      </c>
      <c r="I9" s="4">
        <v>208</v>
      </c>
      <c r="J9" t="s">
        <v>410</v>
      </c>
      <c r="K9" t="s">
        <v>203</v>
      </c>
      <c r="M9" t="s">
        <v>224</v>
      </c>
      <c r="N9" s="4">
        <v>3</v>
      </c>
      <c r="O9" s="4">
        <v>0</v>
      </c>
      <c r="P9" s="4">
        <v>0</v>
      </c>
      <c r="Q9" s="4">
        <v>3</v>
      </c>
      <c r="R9" s="4">
        <f>G14+E15+G16</f>
        <v>10</v>
      </c>
      <c r="S9" s="4">
        <f>E14+G15+E16</f>
        <v>19</v>
      </c>
      <c r="T9" s="4">
        <f t="shared" si="0"/>
        <v>0</v>
      </c>
    </row>
    <row r="10" spans="1:20" x14ac:dyDescent="0.25">
      <c r="A10" s="15">
        <v>42449</v>
      </c>
      <c r="B10" s="10" t="s">
        <v>401</v>
      </c>
      <c r="C10" s="4" t="s">
        <v>4</v>
      </c>
      <c r="D10" t="s">
        <v>158</v>
      </c>
      <c r="E10" s="4">
        <v>2</v>
      </c>
      <c r="F10" s="4" t="s">
        <v>4</v>
      </c>
      <c r="G10" s="4">
        <v>4</v>
      </c>
      <c r="I10" s="4">
        <v>60</v>
      </c>
      <c r="J10" t="s">
        <v>410</v>
      </c>
      <c r="K10" t="s">
        <v>203</v>
      </c>
      <c r="M10" t="s">
        <v>401</v>
      </c>
      <c r="N10" s="4">
        <v>3</v>
      </c>
      <c r="O10" s="4">
        <v>0</v>
      </c>
      <c r="P10" s="4">
        <v>0</v>
      </c>
      <c r="Q10" s="4">
        <v>3</v>
      </c>
      <c r="R10" s="4">
        <f>G9+E10+G11</f>
        <v>3</v>
      </c>
      <c r="S10" s="4">
        <f>E9+G10+E11</f>
        <v>21</v>
      </c>
      <c r="T10" s="4">
        <f t="shared" si="0"/>
        <v>0</v>
      </c>
    </row>
    <row r="11" spans="1:20" x14ac:dyDescent="0.25">
      <c r="A11" s="15">
        <v>42452</v>
      </c>
      <c r="B11" t="s">
        <v>158</v>
      </c>
      <c r="C11" s="4" t="s">
        <v>4</v>
      </c>
      <c r="D11" s="10" t="s">
        <v>401</v>
      </c>
      <c r="E11" s="4">
        <v>9</v>
      </c>
      <c r="F11" s="4" t="s">
        <v>4</v>
      </c>
      <c r="G11" s="4">
        <v>1</v>
      </c>
      <c r="I11" s="4">
        <v>302</v>
      </c>
      <c r="J11" t="s">
        <v>252</v>
      </c>
      <c r="K11" t="s">
        <v>309</v>
      </c>
      <c r="M11" t="s">
        <v>48</v>
      </c>
      <c r="N11" s="4">
        <v>3</v>
      </c>
      <c r="O11" s="4">
        <v>0</v>
      </c>
      <c r="P11" s="4">
        <v>0</v>
      </c>
      <c r="Q11" s="4">
        <v>3</v>
      </c>
      <c r="R11" s="4">
        <f>G4+E5+G6</f>
        <v>10</v>
      </c>
      <c r="S11" s="4">
        <f>E4+G5+E6</f>
        <v>37</v>
      </c>
      <c r="T11" s="4">
        <f t="shared" si="0"/>
        <v>0</v>
      </c>
    </row>
    <row r="12" spans="1:20" x14ac:dyDescent="0.25">
      <c r="A12"/>
      <c r="B12" s="1" t="s">
        <v>197</v>
      </c>
      <c r="D12"/>
      <c r="N12" s="4">
        <f t="shared" ref="N12:T12" si="1">SUM(N4:N11)</f>
        <v>44</v>
      </c>
      <c r="O12" s="4">
        <f t="shared" si="1"/>
        <v>22</v>
      </c>
      <c r="P12" s="4">
        <f t="shared" si="1"/>
        <v>0</v>
      </c>
      <c r="Q12" s="4">
        <f t="shared" si="1"/>
        <v>22</v>
      </c>
      <c r="R12" s="4">
        <f t="shared" si="1"/>
        <v>179</v>
      </c>
      <c r="S12" s="4">
        <f t="shared" si="1"/>
        <v>179</v>
      </c>
      <c r="T12" s="4">
        <f t="shared" si="1"/>
        <v>44</v>
      </c>
    </row>
    <row r="13" spans="1:20" x14ac:dyDescent="0.25">
      <c r="K13" s="5"/>
    </row>
    <row r="14" spans="1:20" x14ac:dyDescent="0.25">
      <c r="A14" s="15">
        <v>42448</v>
      </c>
      <c r="B14" s="10" t="s">
        <v>183</v>
      </c>
      <c r="C14" s="4" t="s">
        <v>4</v>
      </c>
      <c r="D14" s="10" t="s">
        <v>224</v>
      </c>
      <c r="E14" s="4">
        <v>6</v>
      </c>
      <c r="F14" s="4" t="s">
        <v>4</v>
      </c>
      <c r="G14" s="4">
        <v>4</v>
      </c>
      <c r="I14" s="4">
        <v>133</v>
      </c>
      <c r="J14" t="s">
        <v>411</v>
      </c>
      <c r="K14" t="s">
        <v>412</v>
      </c>
    </row>
    <row r="15" spans="1:20" x14ac:dyDescent="0.25">
      <c r="A15" s="15">
        <v>42449</v>
      </c>
      <c r="B15" s="10" t="s">
        <v>224</v>
      </c>
      <c r="C15" s="4" t="s">
        <v>4</v>
      </c>
      <c r="D15" s="10" t="s">
        <v>183</v>
      </c>
      <c r="E15" s="4">
        <v>2</v>
      </c>
      <c r="F15" s="4" t="s">
        <v>4</v>
      </c>
      <c r="G15" s="4">
        <v>6</v>
      </c>
      <c r="I15" s="12" t="s">
        <v>4</v>
      </c>
      <c r="J15" s="5" t="s">
        <v>249</v>
      </c>
      <c r="K15" s="11" t="s">
        <v>314</v>
      </c>
      <c r="M15" s="1" t="s">
        <v>327</v>
      </c>
    </row>
    <row r="16" spans="1:20" x14ac:dyDescent="0.25">
      <c r="A16" s="15">
        <v>42452</v>
      </c>
      <c r="B16" s="10" t="s">
        <v>183</v>
      </c>
      <c r="C16" s="4" t="s">
        <v>4</v>
      </c>
      <c r="D16" s="10" t="s">
        <v>224</v>
      </c>
      <c r="E16" s="4">
        <v>7</v>
      </c>
      <c r="F16" s="4" t="s">
        <v>4</v>
      </c>
      <c r="G16" s="4">
        <v>4</v>
      </c>
      <c r="I16" s="4">
        <v>142</v>
      </c>
      <c r="J16" s="5" t="s">
        <v>249</v>
      </c>
      <c r="K16" s="11" t="s">
        <v>314</v>
      </c>
      <c r="M16" t="s">
        <v>328</v>
      </c>
      <c r="N16" s="12" t="s">
        <v>408</v>
      </c>
      <c r="O16" t="s">
        <v>61</v>
      </c>
      <c r="P16" s="10" t="s">
        <v>48</v>
      </c>
      <c r="Q16" s="4">
        <v>3</v>
      </c>
      <c r="R16" s="4">
        <v>0</v>
      </c>
    </row>
    <row r="17" spans="1:18" x14ac:dyDescent="0.25">
      <c r="B17" s="1" t="s">
        <v>275</v>
      </c>
      <c r="K17" s="5"/>
      <c r="M17" t="s">
        <v>328</v>
      </c>
      <c r="N17" s="12" t="s">
        <v>408</v>
      </c>
      <c r="O17" t="s">
        <v>158</v>
      </c>
      <c r="P17" s="10" t="s">
        <v>401</v>
      </c>
      <c r="Q17" s="4">
        <v>3</v>
      </c>
      <c r="R17" s="4">
        <v>0</v>
      </c>
    </row>
    <row r="18" spans="1:18" x14ac:dyDescent="0.25">
      <c r="B18" s="1"/>
      <c r="K18" s="5"/>
      <c r="M18" t="s">
        <v>328</v>
      </c>
      <c r="N18" s="12" t="s">
        <v>408</v>
      </c>
      <c r="O18" s="10" t="s">
        <v>183</v>
      </c>
      <c r="P18" s="10" t="s">
        <v>224</v>
      </c>
      <c r="Q18" s="4">
        <v>3</v>
      </c>
      <c r="R18" s="4">
        <v>0</v>
      </c>
    </row>
    <row r="19" spans="1:18" x14ac:dyDescent="0.25">
      <c r="A19" s="15">
        <v>42448</v>
      </c>
      <c r="B19" t="s">
        <v>212</v>
      </c>
      <c r="C19" s="4" t="s">
        <v>4</v>
      </c>
      <c r="D19" s="10" t="s">
        <v>271</v>
      </c>
      <c r="E19" s="4">
        <v>3</v>
      </c>
      <c r="F19" s="4" t="s">
        <v>4</v>
      </c>
      <c r="G19" s="4">
        <v>2</v>
      </c>
      <c r="H19" s="12" t="s">
        <v>367</v>
      </c>
      <c r="I19" s="4">
        <v>218</v>
      </c>
      <c r="J19" t="s">
        <v>266</v>
      </c>
      <c r="K19" t="s">
        <v>403</v>
      </c>
      <c r="M19" t="s">
        <v>328</v>
      </c>
      <c r="N19" s="12" t="s">
        <v>408</v>
      </c>
      <c r="O19" t="s">
        <v>212</v>
      </c>
      <c r="P19" s="10" t="s">
        <v>271</v>
      </c>
      <c r="Q19" s="4">
        <v>3</v>
      </c>
      <c r="R19" s="4">
        <v>2</v>
      </c>
    </row>
    <row r="20" spans="1:18" x14ac:dyDescent="0.25">
      <c r="A20" s="15">
        <v>42449</v>
      </c>
      <c r="B20" s="10" t="s">
        <v>271</v>
      </c>
      <c r="C20" s="4" t="s">
        <v>4</v>
      </c>
      <c r="D20" t="s">
        <v>212</v>
      </c>
      <c r="E20" s="4">
        <v>0</v>
      </c>
      <c r="F20" s="4" t="s">
        <v>4</v>
      </c>
      <c r="G20" s="4">
        <v>3</v>
      </c>
      <c r="I20" s="4">
        <v>215</v>
      </c>
      <c r="J20" t="s">
        <v>266</v>
      </c>
      <c r="K20" t="s">
        <v>403</v>
      </c>
      <c r="M20" t="s">
        <v>330</v>
      </c>
      <c r="N20" s="12" t="s">
        <v>408</v>
      </c>
      <c r="O20" t="s">
        <v>61</v>
      </c>
      <c r="P20" t="s">
        <v>212</v>
      </c>
      <c r="Q20" s="4">
        <v>3</v>
      </c>
      <c r="R20" s="4">
        <v>0</v>
      </c>
    </row>
    <row r="21" spans="1:18" x14ac:dyDescent="0.25">
      <c r="A21" s="15">
        <v>42452</v>
      </c>
      <c r="B21" t="s">
        <v>212</v>
      </c>
      <c r="C21" s="4" t="s">
        <v>4</v>
      </c>
      <c r="D21" s="10" t="s">
        <v>271</v>
      </c>
      <c r="E21" s="4">
        <v>1</v>
      </c>
      <c r="F21" s="4" t="s">
        <v>4</v>
      </c>
      <c r="G21" s="4">
        <v>4</v>
      </c>
      <c r="I21" s="4">
        <v>320</v>
      </c>
      <c r="J21" t="s">
        <v>326</v>
      </c>
      <c r="K21" t="s">
        <v>404</v>
      </c>
      <c r="M21" t="s">
        <v>330</v>
      </c>
      <c r="N21" s="12" t="s">
        <v>408</v>
      </c>
      <c r="O21" t="s">
        <v>158</v>
      </c>
      <c r="P21" s="10" t="s">
        <v>183</v>
      </c>
      <c r="Q21" s="4">
        <v>3</v>
      </c>
      <c r="R21" s="4">
        <v>0</v>
      </c>
    </row>
    <row r="22" spans="1:18" x14ac:dyDescent="0.25">
      <c r="A22" s="15">
        <v>42455</v>
      </c>
      <c r="B22" s="10" t="s">
        <v>271</v>
      </c>
      <c r="C22" s="4" t="s">
        <v>4</v>
      </c>
      <c r="D22" t="s">
        <v>212</v>
      </c>
      <c r="E22" s="4">
        <v>4</v>
      </c>
      <c r="F22" s="4" t="s">
        <v>4</v>
      </c>
      <c r="G22" s="4">
        <v>2</v>
      </c>
      <c r="I22" s="4">
        <v>191</v>
      </c>
      <c r="J22" t="s">
        <v>326</v>
      </c>
      <c r="K22" t="s">
        <v>404</v>
      </c>
      <c r="M22" t="s">
        <v>331</v>
      </c>
      <c r="N22" s="12" t="s">
        <v>408</v>
      </c>
      <c r="O22" s="10" t="s">
        <v>183</v>
      </c>
      <c r="P22" t="s">
        <v>212</v>
      </c>
      <c r="Q22" s="12">
        <v>1</v>
      </c>
      <c r="R22" s="4">
        <v>0</v>
      </c>
    </row>
    <row r="23" spans="1:18" x14ac:dyDescent="0.25">
      <c r="A23" s="15">
        <v>42456</v>
      </c>
      <c r="B23" t="s">
        <v>212</v>
      </c>
      <c r="C23" s="4" t="s">
        <v>4</v>
      </c>
      <c r="D23" s="10" t="s">
        <v>271</v>
      </c>
      <c r="E23" s="4">
        <v>4</v>
      </c>
      <c r="F23" s="4" t="s">
        <v>4</v>
      </c>
      <c r="G23" s="4">
        <v>3</v>
      </c>
      <c r="I23" s="4">
        <v>415</v>
      </c>
      <c r="J23" t="s">
        <v>326</v>
      </c>
      <c r="K23" t="s">
        <v>404</v>
      </c>
      <c r="M23" t="s">
        <v>332</v>
      </c>
      <c r="N23" s="12" t="s">
        <v>408</v>
      </c>
      <c r="O23" t="s">
        <v>158</v>
      </c>
      <c r="P23" t="s">
        <v>61</v>
      </c>
      <c r="Q23" s="4">
        <v>1</v>
      </c>
      <c r="R23" s="4">
        <v>0</v>
      </c>
    </row>
    <row r="24" spans="1:18" x14ac:dyDescent="0.25">
      <c r="B24" s="1" t="s">
        <v>409</v>
      </c>
      <c r="F24" s="4" t="s">
        <v>186</v>
      </c>
      <c r="M24" t="s">
        <v>333</v>
      </c>
      <c r="Q24" s="4">
        <f>SUM(Q16:Q23)</f>
        <v>20</v>
      </c>
      <c r="R24" s="4">
        <f>SUM(R16:R23)</f>
        <v>2</v>
      </c>
    </row>
    <row r="25" spans="1:18" x14ac:dyDescent="0.25">
      <c r="B25" s="1"/>
    </row>
    <row r="26" spans="1:18" x14ac:dyDescent="0.25">
      <c r="A26" s="14" t="s">
        <v>97</v>
      </c>
      <c r="B26"/>
    </row>
    <row r="27" spans="1:18" x14ac:dyDescent="0.25">
      <c r="A27" s="15">
        <v>42462</v>
      </c>
      <c r="B27" t="s">
        <v>61</v>
      </c>
      <c r="C27" s="4" t="s">
        <v>4</v>
      </c>
      <c r="D27" s="10" t="s">
        <v>212</v>
      </c>
      <c r="E27" s="4">
        <v>8</v>
      </c>
      <c r="F27" s="4" t="s">
        <v>4</v>
      </c>
      <c r="G27" s="4">
        <v>4</v>
      </c>
      <c r="I27" s="4">
        <v>192</v>
      </c>
      <c r="J27" s="5" t="s">
        <v>249</v>
      </c>
      <c r="K27" s="11" t="s">
        <v>314</v>
      </c>
    </row>
    <row r="28" spans="1:18" x14ac:dyDescent="0.25">
      <c r="A28" s="15">
        <v>42463</v>
      </c>
      <c r="B28" s="10" t="s">
        <v>212</v>
      </c>
      <c r="C28" s="4" t="s">
        <v>4</v>
      </c>
      <c r="D28" t="s">
        <v>61</v>
      </c>
      <c r="E28" s="4">
        <v>1</v>
      </c>
      <c r="F28" s="4" t="s">
        <v>4</v>
      </c>
      <c r="G28" s="4">
        <v>3</v>
      </c>
      <c r="I28" s="4">
        <v>380</v>
      </c>
      <c r="J28" s="5" t="s">
        <v>249</v>
      </c>
      <c r="K28" s="11" t="s">
        <v>314</v>
      </c>
    </row>
    <row r="29" spans="1:18" x14ac:dyDescent="0.25">
      <c r="A29" s="15">
        <v>42466</v>
      </c>
      <c r="B29" t="s">
        <v>61</v>
      </c>
      <c r="C29" s="4" t="s">
        <v>4</v>
      </c>
      <c r="D29" s="10" t="s">
        <v>212</v>
      </c>
      <c r="E29" s="4">
        <v>4</v>
      </c>
      <c r="F29" s="4" t="s">
        <v>4</v>
      </c>
      <c r="G29" s="4">
        <v>1</v>
      </c>
      <c r="I29" s="4">
        <v>198</v>
      </c>
      <c r="J29" s="5" t="s">
        <v>249</v>
      </c>
      <c r="K29" s="11" t="s">
        <v>314</v>
      </c>
    </row>
    <row r="30" spans="1:18" x14ac:dyDescent="0.25">
      <c r="B30" s="1" t="s">
        <v>237</v>
      </c>
      <c r="K30" s="5"/>
    </row>
    <row r="32" spans="1:18" x14ac:dyDescent="0.25">
      <c r="A32" s="15">
        <v>42462</v>
      </c>
      <c r="B32" t="s">
        <v>158</v>
      </c>
      <c r="C32" s="4" t="s">
        <v>4</v>
      </c>
      <c r="D32" s="10" t="s">
        <v>183</v>
      </c>
      <c r="E32" s="4">
        <v>3</v>
      </c>
      <c r="F32" s="4" t="s">
        <v>4</v>
      </c>
      <c r="G32" s="4">
        <v>0</v>
      </c>
      <c r="I32" s="4">
        <v>358</v>
      </c>
      <c r="J32" t="s">
        <v>252</v>
      </c>
      <c r="K32" t="s">
        <v>309</v>
      </c>
    </row>
    <row r="33" spans="1:11" x14ac:dyDescent="0.25">
      <c r="A33" s="15">
        <v>42463</v>
      </c>
      <c r="B33" s="10" t="s">
        <v>183</v>
      </c>
      <c r="C33" s="4" t="s">
        <v>4</v>
      </c>
      <c r="D33" t="s">
        <v>158</v>
      </c>
      <c r="E33" s="4">
        <v>2</v>
      </c>
      <c r="F33" s="4" t="s">
        <v>4</v>
      </c>
      <c r="G33" s="4">
        <v>3</v>
      </c>
      <c r="H33" s="4" t="s">
        <v>367</v>
      </c>
      <c r="I33" s="4">
        <v>235</v>
      </c>
      <c r="J33" t="s">
        <v>252</v>
      </c>
      <c r="K33" t="s">
        <v>309</v>
      </c>
    </row>
    <row r="34" spans="1:11" x14ac:dyDescent="0.25">
      <c r="A34" s="15">
        <v>42466</v>
      </c>
      <c r="B34" t="s">
        <v>158</v>
      </c>
      <c r="C34" s="4" t="s">
        <v>4</v>
      </c>
      <c r="D34" s="10" t="s">
        <v>183</v>
      </c>
      <c r="E34" s="4">
        <v>5</v>
      </c>
      <c r="F34" s="4" t="s">
        <v>4</v>
      </c>
      <c r="G34" s="4">
        <v>1</v>
      </c>
      <c r="I34" s="4">
        <v>669</v>
      </c>
      <c r="J34" t="s">
        <v>252</v>
      </c>
      <c r="K34" t="s">
        <v>309</v>
      </c>
    </row>
    <row r="35" spans="1:11" x14ac:dyDescent="0.25">
      <c r="B35" s="3" t="s">
        <v>268</v>
      </c>
    </row>
    <row r="37" spans="1:11" x14ac:dyDescent="0.25">
      <c r="A37" s="14" t="s">
        <v>28</v>
      </c>
    </row>
    <row r="38" spans="1:11" x14ac:dyDescent="0.25">
      <c r="A38" s="15">
        <v>42469</v>
      </c>
      <c r="B38" s="10" t="s">
        <v>183</v>
      </c>
      <c r="C38" s="4" t="s">
        <v>4</v>
      </c>
      <c r="D38" s="10" t="s">
        <v>212</v>
      </c>
      <c r="E38" s="4">
        <v>10</v>
      </c>
      <c r="F38" s="12" t="s">
        <v>4</v>
      </c>
      <c r="G38" s="4">
        <v>3</v>
      </c>
      <c r="I38" s="4">
        <v>196</v>
      </c>
      <c r="J38" t="s">
        <v>261</v>
      </c>
      <c r="K38" t="s">
        <v>262</v>
      </c>
    </row>
    <row r="39" spans="1:11" x14ac:dyDescent="0.25">
      <c r="B39" s="1" t="s">
        <v>269</v>
      </c>
      <c r="C39" s="12"/>
      <c r="K39" s="5"/>
    </row>
    <row r="40" spans="1:11" x14ac:dyDescent="0.25">
      <c r="B40" s="1"/>
      <c r="C40" s="12"/>
      <c r="K40" s="5"/>
    </row>
    <row r="41" spans="1:11" x14ac:dyDescent="0.25">
      <c r="A41" s="14" t="s">
        <v>414</v>
      </c>
      <c r="B41"/>
      <c r="C41" s="12"/>
      <c r="K41" s="5"/>
    </row>
    <row r="42" spans="1:11" x14ac:dyDescent="0.25">
      <c r="A42" s="15">
        <v>42476</v>
      </c>
      <c r="B42" t="s">
        <v>61</v>
      </c>
      <c r="C42" s="4" t="s">
        <v>4</v>
      </c>
      <c r="D42" t="s">
        <v>158</v>
      </c>
      <c r="E42" s="4">
        <v>2</v>
      </c>
      <c r="F42" s="4" t="s">
        <v>4</v>
      </c>
      <c r="G42" s="4">
        <v>3</v>
      </c>
      <c r="I42" s="4">
        <v>6631</v>
      </c>
      <c r="J42" s="5" t="s">
        <v>249</v>
      </c>
      <c r="K42" s="11" t="s">
        <v>314</v>
      </c>
    </row>
    <row r="43" spans="1:11" x14ac:dyDescent="0.25">
      <c r="B43" s="3" t="s">
        <v>413</v>
      </c>
    </row>
    <row r="44" spans="1:11" x14ac:dyDescent="0.25">
      <c r="B44"/>
      <c r="C44" s="12"/>
      <c r="K44" s="5"/>
    </row>
    <row r="45" spans="1:11" x14ac:dyDescent="0.25">
      <c r="B45"/>
      <c r="J45" s="1" t="s">
        <v>103</v>
      </c>
      <c r="K45" s="5"/>
    </row>
    <row r="46" spans="1:11" x14ac:dyDescent="0.25">
      <c r="B46"/>
      <c r="J46" t="s">
        <v>266</v>
      </c>
      <c r="K46" s="4">
        <f t="shared" ref="K46:K61" si="2">COUNTIFS($J$2:$K$42,J46)</f>
        <v>2</v>
      </c>
    </row>
    <row r="47" spans="1:11" x14ac:dyDescent="0.25">
      <c r="B47"/>
      <c r="J47" t="s">
        <v>411</v>
      </c>
      <c r="K47" s="4">
        <f t="shared" si="2"/>
        <v>1</v>
      </c>
    </row>
    <row r="48" spans="1:11" x14ac:dyDescent="0.25">
      <c r="J48" t="s">
        <v>315</v>
      </c>
      <c r="K48" s="4">
        <f t="shared" si="2"/>
        <v>1</v>
      </c>
    </row>
    <row r="49" spans="2:11" x14ac:dyDescent="0.25">
      <c r="B49"/>
      <c r="J49" t="s">
        <v>261</v>
      </c>
      <c r="K49" s="4">
        <f t="shared" si="2"/>
        <v>3</v>
      </c>
    </row>
    <row r="50" spans="2:11" x14ac:dyDescent="0.25">
      <c r="B50"/>
      <c r="J50" t="s">
        <v>403</v>
      </c>
      <c r="K50" s="4">
        <f t="shared" si="2"/>
        <v>2</v>
      </c>
    </row>
    <row r="51" spans="2:11" x14ac:dyDescent="0.25">
      <c r="B51"/>
      <c r="J51" t="s">
        <v>252</v>
      </c>
      <c r="K51" s="4">
        <f t="shared" si="2"/>
        <v>4</v>
      </c>
    </row>
    <row r="52" spans="2:11" x14ac:dyDescent="0.25">
      <c r="B52"/>
      <c r="J52" t="s">
        <v>410</v>
      </c>
      <c r="K52" s="4">
        <f t="shared" si="2"/>
        <v>2</v>
      </c>
    </row>
    <row r="53" spans="2:11" x14ac:dyDescent="0.25">
      <c r="B53" s="3"/>
      <c r="J53" t="s">
        <v>412</v>
      </c>
      <c r="K53" s="4">
        <f t="shared" si="2"/>
        <v>1</v>
      </c>
    </row>
    <row r="54" spans="2:11" x14ac:dyDescent="0.25">
      <c r="J54" t="s">
        <v>326</v>
      </c>
      <c r="K54" s="4">
        <f t="shared" si="2"/>
        <v>3</v>
      </c>
    </row>
    <row r="55" spans="2:11" x14ac:dyDescent="0.25">
      <c r="B55"/>
      <c r="J55" t="s">
        <v>23</v>
      </c>
      <c r="K55" s="4">
        <f t="shared" si="2"/>
        <v>1</v>
      </c>
    </row>
    <row r="56" spans="2:11" x14ac:dyDescent="0.25">
      <c r="B56"/>
      <c r="J56" s="5" t="s">
        <v>249</v>
      </c>
      <c r="K56" s="4">
        <f t="shared" si="2"/>
        <v>6</v>
      </c>
    </row>
    <row r="57" spans="2:11" x14ac:dyDescent="0.25">
      <c r="B57"/>
      <c r="J57" t="s">
        <v>203</v>
      </c>
      <c r="K57" s="4">
        <f t="shared" si="2"/>
        <v>2</v>
      </c>
    </row>
    <row r="58" spans="2:11" x14ac:dyDescent="0.25">
      <c r="B58"/>
      <c r="J58" t="s">
        <v>262</v>
      </c>
      <c r="K58" s="4">
        <f t="shared" si="2"/>
        <v>3</v>
      </c>
    </row>
    <row r="59" spans="2:11" x14ac:dyDescent="0.25">
      <c r="J59" t="s">
        <v>309</v>
      </c>
      <c r="K59" s="4">
        <f t="shared" si="2"/>
        <v>4</v>
      </c>
    </row>
    <row r="60" spans="2:11" x14ac:dyDescent="0.25">
      <c r="J60" s="11" t="s">
        <v>314</v>
      </c>
      <c r="K60" s="4">
        <f t="shared" si="2"/>
        <v>6</v>
      </c>
    </row>
    <row r="61" spans="2:11" x14ac:dyDescent="0.25">
      <c r="J61" t="s">
        <v>404</v>
      </c>
      <c r="K61" s="4">
        <f t="shared" si="2"/>
        <v>3</v>
      </c>
    </row>
    <row r="62" spans="2:11" x14ac:dyDescent="0.25">
      <c r="J62" t="s">
        <v>223</v>
      </c>
      <c r="K62" s="4">
        <f>SUM(K46:K61)</f>
        <v>44</v>
      </c>
    </row>
  </sheetData>
  <pageMargins left="0.70866141732283472" right="0.70866141732283472" top="0.62992125984251968" bottom="0.55118110236220474" header="0.31496062992125984" footer="0.31496062992125984"/>
  <pageSetup paperSize="9" orientation="portrait" r:id="rId1"/>
  <headerFooter>
    <oddHeader>&amp;LSalibandyliitto&amp;CNaisten Salibandyliigan play offs ottelut kaudella 2015-16&amp;R18.4.2016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1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9.33203125" style="5" customWidth="1"/>
    <col min="3" max="3" width="3.5546875" style="4" customWidth="1"/>
    <col min="4" max="4" width="9.33203125" style="5" customWidth="1"/>
    <col min="5" max="5" width="4.5546875" style="4" customWidth="1"/>
    <col min="6" max="6" width="2.44140625" style="4" customWidth="1"/>
    <col min="7" max="7" width="4.33203125" style="4" customWidth="1"/>
    <col min="8" max="8" width="3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B2" s="3"/>
      <c r="C2" s="2"/>
      <c r="D2" s="3"/>
      <c r="E2" s="2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15">
        <v>42077</v>
      </c>
      <c r="B4" t="s">
        <v>183</v>
      </c>
      <c r="C4" s="4" t="s">
        <v>4</v>
      </c>
      <c r="D4" t="s">
        <v>401</v>
      </c>
      <c r="E4" s="4">
        <v>12</v>
      </c>
      <c r="F4" s="4" t="s">
        <v>4</v>
      </c>
      <c r="G4" s="4">
        <v>4</v>
      </c>
      <c r="I4" s="4">
        <v>97</v>
      </c>
      <c r="J4" t="s">
        <v>325</v>
      </c>
      <c r="K4" t="s">
        <v>261</v>
      </c>
      <c r="M4" t="s">
        <v>61</v>
      </c>
      <c r="N4" s="4">
        <v>9</v>
      </c>
      <c r="O4" s="4">
        <v>9</v>
      </c>
      <c r="P4" s="4">
        <v>0</v>
      </c>
      <c r="Q4" s="4">
        <v>0</v>
      </c>
      <c r="R4" s="4">
        <f>E9+G10+E11+E32+G33+E34+G42+E43+G44</f>
        <v>62</v>
      </c>
      <c r="S4" s="4">
        <f>G9+E10+G11+G32+E33+G34+E42+G43+E44</f>
        <v>26</v>
      </c>
      <c r="T4" s="4">
        <f t="shared" ref="T4:T11" si="0">O4*2</f>
        <v>18</v>
      </c>
    </row>
    <row r="5" spans="1:20" x14ac:dyDescent="0.25">
      <c r="A5" s="15">
        <v>42078</v>
      </c>
      <c r="B5" t="s">
        <v>401</v>
      </c>
      <c r="C5" s="4" t="s">
        <v>4</v>
      </c>
      <c r="D5" t="s">
        <v>183</v>
      </c>
      <c r="E5" s="4">
        <v>3</v>
      </c>
      <c r="F5" s="4" t="s">
        <v>4</v>
      </c>
      <c r="G5" s="4">
        <v>5</v>
      </c>
      <c r="I5" s="4">
        <v>142</v>
      </c>
      <c r="J5" t="s">
        <v>261</v>
      </c>
      <c r="K5" t="s">
        <v>262</v>
      </c>
      <c r="M5" t="s">
        <v>183</v>
      </c>
      <c r="N5" s="4">
        <v>9</v>
      </c>
      <c r="O5" s="4">
        <v>6</v>
      </c>
      <c r="P5" s="4">
        <v>0</v>
      </c>
      <c r="Q5" s="4">
        <v>3</v>
      </c>
      <c r="R5" s="4">
        <f>E4+G5+E6+E27+G28+E29+E42+G43+E44</f>
        <v>50</v>
      </c>
      <c r="S5" s="4">
        <f>G4+E5+G6+G27+E28+G29+G42+E43+G44</f>
        <v>36</v>
      </c>
      <c r="T5" s="4">
        <f t="shared" si="0"/>
        <v>12</v>
      </c>
    </row>
    <row r="6" spans="1:20" x14ac:dyDescent="0.25">
      <c r="A6" s="15">
        <v>42082</v>
      </c>
      <c r="B6" t="s">
        <v>183</v>
      </c>
      <c r="C6" s="4" t="s">
        <v>4</v>
      </c>
      <c r="D6" t="s">
        <v>401</v>
      </c>
      <c r="E6" s="4">
        <v>9</v>
      </c>
      <c r="F6" s="4" t="s">
        <v>4</v>
      </c>
      <c r="G6" s="4">
        <v>3</v>
      </c>
      <c r="I6" s="4">
        <v>114</v>
      </c>
      <c r="J6" t="s">
        <v>325</v>
      </c>
      <c r="K6" t="s">
        <v>262</v>
      </c>
      <c r="M6" t="s">
        <v>158</v>
      </c>
      <c r="N6" s="4">
        <v>7</v>
      </c>
      <c r="O6" s="4">
        <v>4</v>
      </c>
      <c r="P6" s="4">
        <v>0</v>
      </c>
      <c r="Q6" s="4">
        <v>3</v>
      </c>
      <c r="R6" s="4">
        <f>E14+G15+E16+G32+E33+G34+E38</f>
        <v>34</v>
      </c>
      <c r="S6" s="4">
        <f>G14+E15+G16+E32+G33+E34+G38</f>
        <v>20</v>
      </c>
      <c r="T6" s="4">
        <f t="shared" si="0"/>
        <v>8</v>
      </c>
    </row>
    <row r="7" spans="1:20" x14ac:dyDescent="0.25">
      <c r="B7" s="1" t="s">
        <v>275</v>
      </c>
      <c r="M7" t="s">
        <v>13</v>
      </c>
      <c r="N7" s="4">
        <v>9</v>
      </c>
      <c r="O7" s="4">
        <v>3</v>
      </c>
      <c r="P7" s="4">
        <v>0</v>
      </c>
      <c r="Q7" s="4">
        <v>6</v>
      </c>
      <c r="R7" s="4">
        <f>G19+E20+G21+E22+G23+G27+E28+G29+G38</f>
        <v>24</v>
      </c>
      <c r="S7" s="4">
        <f>E19+G20+E21+G22+E23+E27+G28+E29+E38</f>
        <v>40</v>
      </c>
      <c r="T7" s="4">
        <f t="shared" si="0"/>
        <v>6</v>
      </c>
    </row>
    <row r="8" spans="1:20" x14ac:dyDescent="0.25">
      <c r="B8" s="1"/>
      <c r="M8" t="s">
        <v>212</v>
      </c>
      <c r="N8" s="4">
        <v>3</v>
      </c>
      <c r="O8" s="4">
        <v>2</v>
      </c>
      <c r="P8" s="4">
        <v>0</v>
      </c>
      <c r="Q8" s="4">
        <v>3</v>
      </c>
      <c r="R8" s="4">
        <f>E19+G20+E21+G22+E23</f>
        <v>17</v>
      </c>
      <c r="S8" s="4">
        <f>G19+E20+G21+E22+G23</f>
        <v>16</v>
      </c>
      <c r="T8" s="4">
        <f t="shared" si="0"/>
        <v>4</v>
      </c>
    </row>
    <row r="9" spans="1:20" x14ac:dyDescent="0.25">
      <c r="A9" s="15">
        <v>42077</v>
      </c>
      <c r="B9" t="s">
        <v>61</v>
      </c>
      <c r="C9" s="4" t="s">
        <v>4</v>
      </c>
      <c r="D9" t="s">
        <v>271</v>
      </c>
      <c r="E9" s="4">
        <v>9</v>
      </c>
      <c r="F9" s="4" t="s">
        <v>4</v>
      </c>
      <c r="G9" s="4">
        <v>6</v>
      </c>
      <c r="I9" s="4">
        <v>382</v>
      </c>
      <c r="J9" t="s">
        <v>403</v>
      </c>
      <c r="K9" t="s">
        <v>249</v>
      </c>
      <c r="M9" t="s">
        <v>402</v>
      </c>
      <c r="N9" s="4">
        <v>3</v>
      </c>
      <c r="O9" s="4">
        <v>0</v>
      </c>
      <c r="P9" s="4">
        <v>0</v>
      </c>
      <c r="Q9" s="4">
        <v>3</v>
      </c>
      <c r="R9" s="4">
        <f>G14+E15+G16</f>
        <v>5</v>
      </c>
      <c r="S9" s="4">
        <f>E14+G15+E16</f>
        <v>16</v>
      </c>
      <c r="T9" s="4">
        <f t="shared" si="0"/>
        <v>0</v>
      </c>
    </row>
    <row r="10" spans="1:20" x14ac:dyDescent="0.25">
      <c r="A10" s="15">
        <v>42078</v>
      </c>
      <c r="B10" t="s">
        <v>271</v>
      </c>
      <c r="C10" s="4" t="s">
        <v>4</v>
      </c>
      <c r="D10" t="s">
        <v>61</v>
      </c>
      <c r="E10" s="4">
        <v>1</v>
      </c>
      <c r="F10" s="4" t="s">
        <v>4</v>
      </c>
      <c r="G10" s="4">
        <v>10</v>
      </c>
      <c r="I10" s="4">
        <v>242</v>
      </c>
      <c r="J10" t="s">
        <v>403</v>
      </c>
      <c r="K10" t="s">
        <v>249</v>
      </c>
      <c r="M10" t="s">
        <v>401</v>
      </c>
      <c r="N10" s="4">
        <v>3</v>
      </c>
      <c r="O10" s="4">
        <v>0</v>
      </c>
      <c r="P10" s="4">
        <v>0</v>
      </c>
      <c r="Q10" s="4">
        <v>3</v>
      </c>
      <c r="R10" s="4">
        <f>G4+E5+G6</f>
        <v>10</v>
      </c>
      <c r="S10" s="4">
        <f>E4+G5+E6</f>
        <v>26</v>
      </c>
      <c r="T10" s="4">
        <f t="shared" si="0"/>
        <v>0</v>
      </c>
    </row>
    <row r="11" spans="1:20" x14ac:dyDescent="0.25">
      <c r="A11" s="15">
        <v>42081</v>
      </c>
      <c r="B11" t="s">
        <v>61</v>
      </c>
      <c r="C11" s="4" t="s">
        <v>4</v>
      </c>
      <c r="D11" t="s">
        <v>271</v>
      </c>
      <c r="E11" s="4">
        <v>10</v>
      </c>
      <c r="F11" s="4" t="s">
        <v>4</v>
      </c>
      <c r="G11" s="4">
        <v>0</v>
      </c>
      <c r="I11" s="4">
        <v>389</v>
      </c>
      <c r="J11" t="s">
        <v>249</v>
      </c>
      <c r="K11" t="s">
        <v>314</v>
      </c>
      <c r="M11" t="s">
        <v>271</v>
      </c>
      <c r="N11" s="4">
        <v>3</v>
      </c>
      <c r="O11" s="4">
        <v>0</v>
      </c>
      <c r="P11" s="4">
        <v>0</v>
      </c>
      <c r="Q11" s="4">
        <v>3</v>
      </c>
      <c r="R11" s="4">
        <f>G9+E10+G11</f>
        <v>7</v>
      </c>
      <c r="S11" s="4">
        <f>E9+G10+E11</f>
        <v>29</v>
      </c>
      <c r="T11" s="4">
        <f t="shared" si="0"/>
        <v>0</v>
      </c>
    </row>
    <row r="12" spans="1:20" x14ac:dyDescent="0.25">
      <c r="A12"/>
      <c r="B12" s="1" t="s">
        <v>160</v>
      </c>
      <c r="D12"/>
      <c r="N12" s="4">
        <f t="shared" ref="N12:T12" si="1">SUM(N4:N11)</f>
        <v>46</v>
      </c>
      <c r="O12" s="4">
        <f t="shared" si="1"/>
        <v>24</v>
      </c>
      <c r="P12" s="4">
        <f t="shared" si="1"/>
        <v>0</v>
      </c>
      <c r="Q12" s="4">
        <f t="shared" si="1"/>
        <v>24</v>
      </c>
      <c r="R12" s="4">
        <f t="shared" si="1"/>
        <v>209</v>
      </c>
      <c r="S12" s="4">
        <f t="shared" si="1"/>
        <v>209</v>
      </c>
      <c r="T12" s="4">
        <f t="shared" si="1"/>
        <v>48</v>
      </c>
    </row>
    <row r="13" spans="1:20" x14ac:dyDescent="0.25">
      <c r="K13" s="5"/>
    </row>
    <row r="14" spans="1:20" x14ac:dyDescent="0.25">
      <c r="A14" s="15">
        <v>42077</v>
      </c>
      <c r="B14" t="s">
        <v>158</v>
      </c>
      <c r="C14" s="4" t="s">
        <v>4</v>
      </c>
      <c r="D14" t="s">
        <v>402</v>
      </c>
      <c r="E14" s="4">
        <v>5</v>
      </c>
      <c r="F14" s="4" t="s">
        <v>4</v>
      </c>
      <c r="G14" s="4">
        <v>1</v>
      </c>
      <c r="I14" s="4">
        <v>193</v>
      </c>
      <c r="J14" t="s">
        <v>326</v>
      </c>
      <c r="K14" t="s">
        <v>404</v>
      </c>
    </row>
    <row r="15" spans="1:20" x14ac:dyDescent="0.25">
      <c r="A15" s="15">
        <v>42078</v>
      </c>
      <c r="B15" t="s">
        <v>402</v>
      </c>
      <c r="C15" s="4" t="s">
        <v>4</v>
      </c>
      <c r="D15" t="s">
        <v>158</v>
      </c>
      <c r="E15" s="4">
        <v>2</v>
      </c>
      <c r="F15" s="4" t="s">
        <v>4</v>
      </c>
      <c r="G15" s="4">
        <v>4</v>
      </c>
      <c r="I15" s="4">
        <v>160</v>
      </c>
      <c r="J15" t="s">
        <v>252</v>
      </c>
      <c r="K15" t="s">
        <v>309</v>
      </c>
      <c r="M15" s="1" t="s">
        <v>327</v>
      </c>
    </row>
    <row r="16" spans="1:20" x14ac:dyDescent="0.25">
      <c r="A16" s="15">
        <v>42081</v>
      </c>
      <c r="B16" t="s">
        <v>158</v>
      </c>
      <c r="C16" s="4" t="s">
        <v>4</v>
      </c>
      <c r="D16" t="s">
        <v>402</v>
      </c>
      <c r="E16" s="4">
        <v>7</v>
      </c>
      <c r="F16" s="4" t="s">
        <v>4</v>
      </c>
      <c r="G16" s="4">
        <v>2</v>
      </c>
      <c r="I16" s="4">
        <v>320</v>
      </c>
      <c r="J16" t="s">
        <v>326</v>
      </c>
      <c r="K16" t="s">
        <v>404</v>
      </c>
      <c r="M16" t="s">
        <v>328</v>
      </c>
      <c r="N16" s="12" t="s">
        <v>400</v>
      </c>
      <c r="O16" t="s">
        <v>183</v>
      </c>
      <c r="P16" t="s">
        <v>401</v>
      </c>
      <c r="Q16" s="4">
        <v>3</v>
      </c>
      <c r="R16" s="4">
        <v>0</v>
      </c>
    </row>
    <row r="17" spans="1:18" x14ac:dyDescent="0.25">
      <c r="B17" s="1" t="s">
        <v>197</v>
      </c>
      <c r="K17" s="5"/>
      <c r="M17" t="s">
        <v>328</v>
      </c>
      <c r="N17" s="12" t="s">
        <v>400</v>
      </c>
      <c r="O17" t="s">
        <v>61</v>
      </c>
      <c r="P17" t="s">
        <v>271</v>
      </c>
      <c r="Q17" s="4">
        <v>3</v>
      </c>
      <c r="R17" s="4">
        <v>0</v>
      </c>
    </row>
    <row r="18" spans="1:18" x14ac:dyDescent="0.25">
      <c r="B18" s="1"/>
      <c r="K18" s="5"/>
      <c r="M18" t="s">
        <v>328</v>
      </c>
      <c r="N18" s="12" t="s">
        <v>400</v>
      </c>
      <c r="O18" t="s">
        <v>158</v>
      </c>
      <c r="P18" t="s">
        <v>402</v>
      </c>
      <c r="Q18" s="4">
        <v>3</v>
      </c>
      <c r="R18" s="4">
        <v>0</v>
      </c>
    </row>
    <row r="19" spans="1:18" x14ac:dyDescent="0.25">
      <c r="A19" s="15">
        <v>42077</v>
      </c>
      <c r="B19" t="s">
        <v>212</v>
      </c>
      <c r="C19" s="4" t="s">
        <v>4</v>
      </c>
      <c r="D19" t="s">
        <v>13</v>
      </c>
      <c r="E19" s="4">
        <v>7</v>
      </c>
      <c r="F19" s="4" t="s">
        <v>4</v>
      </c>
      <c r="G19" s="4">
        <v>3</v>
      </c>
      <c r="I19" s="4">
        <v>252</v>
      </c>
      <c r="J19" t="s">
        <v>23</v>
      </c>
      <c r="K19" t="s">
        <v>203</v>
      </c>
      <c r="M19" t="s">
        <v>328</v>
      </c>
      <c r="N19" s="12" t="s">
        <v>400</v>
      </c>
      <c r="O19" t="s">
        <v>13</v>
      </c>
      <c r="P19" t="s">
        <v>212</v>
      </c>
      <c r="Q19" s="4">
        <v>3</v>
      </c>
      <c r="R19" s="4">
        <v>2</v>
      </c>
    </row>
    <row r="20" spans="1:18" x14ac:dyDescent="0.25">
      <c r="A20" s="15">
        <v>42078</v>
      </c>
      <c r="B20" t="s">
        <v>13</v>
      </c>
      <c r="C20" s="4" t="s">
        <v>4</v>
      </c>
      <c r="D20" t="s">
        <v>212</v>
      </c>
      <c r="E20" s="4">
        <v>5</v>
      </c>
      <c r="F20" s="4" t="s">
        <v>4</v>
      </c>
      <c r="G20" s="4">
        <v>3</v>
      </c>
      <c r="I20" s="4">
        <v>144</v>
      </c>
      <c r="J20" t="s">
        <v>315</v>
      </c>
      <c r="K20" t="s">
        <v>203</v>
      </c>
      <c r="M20" t="s">
        <v>330</v>
      </c>
      <c r="N20" s="12" t="s">
        <v>400</v>
      </c>
      <c r="O20" t="s">
        <v>183</v>
      </c>
      <c r="P20" t="s">
        <v>13</v>
      </c>
      <c r="Q20" s="4">
        <v>3</v>
      </c>
      <c r="R20" s="4">
        <v>0</v>
      </c>
    </row>
    <row r="21" spans="1:18" x14ac:dyDescent="0.25">
      <c r="A21" s="15">
        <v>42081</v>
      </c>
      <c r="B21" t="s">
        <v>212</v>
      </c>
      <c r="C21" s="4" t="s">
        <v>4</v>
      </c>
      <c r="D21" t="s">
        <v>13</v>
      </c>
      <c r="E21" s="4">
        <v>2</v>
      </c>
      <c r="F21" s="4" t="s">
        <v>4</v>
      </c>
      <c r="G21" s="4">
        <v>3</v>
      </c>
      <c r="I21" s="4">
        <v>278</v>
      </c>
      <c r="J21" t="s">
        <v>315</v>
      </c>
      <c r="K21" t="s">
        <v>23</v>
      </c>
      <c r="M21" t="s">
        <v>330</v>
      </c>
      <c r="N21" s="12" t="s">
        <v>400</v>
      </c>
      <c r="O21" t="s">
        <v>61</v>
      </c>
      <c r="P21" t="s">
        <v>158</v>
      </c>
      <c r="Q21" s="4">
        <v>3</v>
      </c>
      <c r="R21" s="4">
        <v>0</v>
      </c>
    </row>
    <row r="22" spans="1:18" x14ac:dyDescent="0.25">
      <c r="A22" s="15">
        <v>42084</v>
      </c>
      <c r="B22" t="s">
        <v>13</v>
      </c>
      <c r="C22" s="4" t="s">
        <v>4</v>
      </c>
      <c r="D22" t="s">
        <v>212</v>
      </c>
      <c r="E22" s="4">
        <v>4</v>
      </c>
      <c r="F22" s="4" t="s">
        <v>4</v>
      </c>
      <c r="G22" s="4">
        <v>5</v>
      </c>
      <c r="I22" s="4">
        <v>153</v>
      </c>
      <c r="J22" t="s">
        <v>23</v>
      </c>
      <c r="K22" t="s">
        <v>203</v>
      </c>
      <c r="M22" t="s">
        <v>331</v>
      </c>
      <c r="N22" s="12" t="s">
        <v>400</v>
      </c>
      <c r="O22" t="s">
        <v>158</v>
      </c>
      <c r="P22" t="s">
        <v>13</v>
      </c>
      <c r="Q22" s="12">
        <v>1</v>
      </c>
      <c r="R22" s="4">
        <v>0</v>
      </c>
    </row>
    <row r="23" spans="1:18" x14ac:dyDescent="0.25">
      <c r="A23" s="15">
        <v>42085</v>
      </c>
      <c r="B23" t="s">
        <v>212</v>
      </c>
      <c r="C23" s="4" t="s">
        <v>4</v>
      </c>
      <c r="D23" t="s">
        <v>13</v>
      </c>
      <c r="E23" s="4">
        <v>0</v>
      </c>
      <c r="F23" s="4" t="s">
        <v>4</v>
      </c>
      <c r="G23" s="4">
        <v>1</v>
      </c>
      <c r="I23" s="4">
        <v>390</v>
      </c>
      <c r="J23" t="s">
        <v>315</v>
      </c>
      <c r="K23" t="s">
        <v>23</v>
      </c>
      <c r="M23" t="s">
        <v>332</v>
      </c>
      <c r="N23" s="12" t="s">
        <v>400</v>
      </c>
      <c r="O23" t="s">
        <v>61</v>
      </c>
      <c r="P23" t="s">
        <v>183</v>
      </c>
      <c r="Q23" s="4">
        <v>3</v>
      </c>
      <c r="R23" s="4">
        <v>0</v>
      </c>
    </row>
    <row r="24" spans="1:18" x14ac:dyDescent="0.25">
      <c r="B24" s="1" t="s">
        <v>361</v>
      </c>
      <c r="F24" s="4" t="s">
        <v>186</v>
      </c>
      <c r="M24" t="s">
        <v>333</v>
      </c>
      <c r="Q24" s="4">
        <f>SUM(Q16:Q23)</f>
        <v>22</v>
      </c>
      <c r="R24" s="4">
        <f>SUM(R16:R23)</f>
        <v>2</v>
      </c>
    </row>
    <row r="25" spans="1:18" x14ac:dyDescent="0.25">
      <c r="B25" s="1"/>
    </row>
    <row r="26" spans="1:18" x14ac:dyDescent="0.25">
      <c r="A26" s="14" t="s">
        <v>97</v>
      </c>
      <c r="B26"/>
    </row>
    <row r="27" spans="1:18" x14ac:dyDescent="0.25">
      <c r="A27" s="15">
        <v>42091</v>
      </c>
      <c r="B27" t="s">
        <v>183</v>
      </c>
      <c r="C27" s="4" t="s">
        <v>4</v>
      </c>
      <c r="D27" t="s">
        <v>13</v>
      </c>
      <c r="E27" s="4">
        <v>4</v>
      </c>
      <c r="F27" s="4" t="s">
        <v>4</v>
      </c>
      <c r="G27" s="4">
        <v>3</v>
      </c>
      <c r="I27" s="4">
        <v>150</v>
      </c>
      <c r="J27" t="s">
        <v>315</v>
      </c>
      <c r="K27" t="s">
        <v>23</v>
      </c>
    </row>
    <row r="28" spans="1:18" x14ac:dyDescent="0.25">
      <c r="A28" s="15">
        <v>42092</v>
      </c>
      <c r="B28" t="s">
        <v>13</v>
      </c>
      <c r="C28" s="4" t="s">
        <v>4</v>
      </c>
      <c r="D28" t="s">
        <v>183</v>
      </c>
      <c r="E28" s="4">
        <v>2</v>
      </c>
      <c r="F28" s="4" t="s">
        <v>4</v>
      </c>
      <c r="G28" s="4">
        <v>5</v>
      </c>
      <c r="I28" s="4">
        <v>203</v>
      </c>
      <c r="J28" t="s">
        <v>325</v>
      </c>
      <c r="K28" t="s">
        <v>315</v>
      </c>
    </row>
    <row r="29" spans="1:18" x14ac:dyDescent="0.25">
      <c r="A29" s="15">
        <v>42095</v>
      </c>
      <c r="B29" t="s">
        <v>183</v>
      </c>
      <c r="C29" s="4" t="s">
        <v>4</v>
      </c>
      <c r="D29" t="s">
        <v>13</v>
      </c>
      <c r="E29" s="4">
        <v>4</v>
      </c>
      <c r="F29" s="4" t="s">
        <v>4</v>
      </c>
      <c r="G29" s="4">
        <v>2</v>
      </c>
      <c r="I29" s="4">
        <v>164</v>
      </c>
      <c r="J29" t="s">
        <v>261</v>
      </c>
      <c r="K29" t="s">
        <v>262</v>
      </c>
    </row>
    <row r="30" spans="1:18" x14ac:dyDescent="0.25">
      <c r="B30" s="3" t="s">
        <v>366</v>
      </c>
      <c r="K30" s="5"/>
    </row>
    <row r="32" spans="1:18" x14ac:dyDescent="0.25">
      <c r="A32" s="15">
        <v>42091</v>
      </c>
      <c r="B32" t="s">
        <v>61</v>
      </c>
      <c r="C32" s="4" t="s">
        <v>4</v>
      </c>
      <c r="D32" t="s">
        <v>158</v>
      </c>
      <c r="E32" s="4">
        <v>4</v>
      </c>
      <c r="F32" s="4" t="s">
        <v>4</v>
      </c>
      <c r="G32" s="4">
        <v>3</v>
      </c>
      <c r="I32" s="4">
        <v>249</v>
      </c>
      <c r="J32" t="s">
        <v>252</v>
      </c>
      <c r="K32" t="s">
        <v>309</v>
      </c>
    </row>
    <row r="33" spans="1:11" x14ac:dyDescent="0.25">
      <c r="A33" s="15">
        <v>42092</v>
      </c>
      <c r="B33" t="s">
        <v>158</v>
      </c>
      <c r="C33" s="4" t="s">
        <v>4</v>
      </c>
      <c r="D33" t="s">
        <v>61</v>
      </c>
      <c r="E33" s="4">
        <v>3</v>
      </c>
      <c r="F33" s="4" t="s">
        <v>4</v>
      </c>
      <c r="G33" s="4">
        <v>7</v>
      </c>
      <c r="I33" s="4">
        <v>465</v>
      </c>
      <c r="J33" t="s">
        <v>252</v>
      </c>
      <c r="K33" t="s">
        <v>309</v>
      </c>
    </row>
    <row r="34" spans="1:11" x14ac:dyDescent="0.25">
      <c r="A34" s="15">
        <v>42095</v>
      </c>
      <c r="B34" t="s">
        <v>61</v>
      </c>
      <c r="C34" s="4" t="s">
        <v>4</v>
      </c>
      <c r="D34" t="s">
        <v>158</v>
      </c>
      <c r="E34" s="4">
        <v>3</v>
      </c>
      <c r="F34" s="4" t="s">
        <v>4</v>
      </c>
      <c r="G34" s="4">
        <v>2</v>
      </c>
      <c r="I34" s="4">
        <v>321</v>
      </c>
      <c r="J34" t="s">
        <v>249</v>
      </c>
      <c r="K34" t="s">
        <v>314</v>
      </c>
    </row>
    <row r="35" spans="1:11" x14ac:dyDescent="0.25">
      <c r="B35" s="1" t="s">
        <v>237</v>
      </c>
    </row>
    <row r="36" spans="1:11" x14ac:dyDescent="0.25">
      <c r="B36" s="3"/>
    </row>
    <row r="37" spans="1:11" x14ac:dyDescent="0.25">
      <c r="A37" s="14" t="s">
        <v>28</v>
      </c>
    </row>
    <row r="38" spans="1:11" x14ac:dyDescent="0.25">
      <c r="A38" s="15">
        <v>42105</v>
      </c>
      <c r="B38" t="s">
        <v>158</v>
      </c>
      <c r="C38" s="4" t="s">
        <v>4</v>
      </c>
      <c r="D38" t="s">
        <v>13</v>
      </c>
      <c r="E38" s="4">
        <v>10</v>
      </c>
      <c r="F38" s="12" t="s">
        <v>4</v>
      </c>
      <c r="G38" s="4">
        <v>1</v>
      </c>
      <c r="I38" s="4">
        <v>540</v>
      </c>
      <c r="J38" t="s">
        <v>252</v>
      </c>
      <c r="K38" t="s">
        <v>309</v>
      </c>
    </row>
    <row r="39" spans="1:11" x14ac:dyDescent="0.25">
      <c r="B39" s="1" t="s">
        <v>194</v>
      </c>
      <c r="C39" s="12"/>
      <c r="K39" s="5"/>
    </row>
    <row r="40" spans="1:11" x14ac:dyDescent="0.25">
      <c r="B40" s="1"/>
      <c r="C40" s="12"/>
      <c r="K40" s="5"/>
    </row>
    <row r="41" spans="1:11" x14ac:dyDescent="0.25">
      <c r="A41" s="14" t="s">
        <v>100</v>
      </c>
      <c r="B41"/>
      <c r="C41" s="12"/>
      <c r="K41" s="5"/>
    </row>
    <row r="42" spans="1:11" x14ac:dyDescent="0.25">
      <c r="A42" s="15">
        <v>42102</v>
      </c>
      <c r="B42" t="s">
        <v>183</v>
      </c>
      <c r="C42" s="4" t="s">
        <v>4</v>
      </c>
      <c r="D42" t="s">
        <v>61</v>
      </c>
      <c r="E42" s="4">
        <v>2</v>
      </c>
      <c r="F42" s="4" t="s">
        <v>4</v>
      </c>
      <c r="G42" s="4">
        <v>3</v>
      </c>
      <c r="I42" s="4">
        <v>250</v>
      </c>
      <c r="J42" t="s">
        <v>249</v>
      </c>
      <c r="K42" t="s">
        <v>314</v>
      </c>
    </row>
    <row r="43" spans="1:11" x14ac:dyDescent="0.25">
      <c r="A43" s="15">
        <v>42105</v>
      </c>
      <c r="B43" t="s">
        <v>61</v>
      </c>
      <c r="C43" s="4" t="s">
        <v>4</v>
      </c>
      <c r="D43" t="s">
        <v>183</v>
      </c>
      <c r="E43" s="4">
        <v>6</v>
      </c>
      <c r="F43" s="4" t="s">
        <v>4</v>
      </c>
      <c r="G43" s="4">
        <v>5</v>
      </c>
      <c r="H43" s="4" t="s">
        <v>368</v>
      </c>
      <c r="I43" s="4">
        <v>671</v>
      </c>
      <c r="J43" t="s">
        <v>249</v>
      </c>
      <c r="K43" t="s">
        <v>314</v>
      </c>
    </row>
    <row r="44" spans="1:11" x14ac:dyDescent="0.25">
      <c r="A44" s="15">
        <v>42106</v>
      </c>
      <c r="B44" t="s">
        <v>183</v>
      </c>
      <c r="C44" s="4" t="s">
        <v>4</v>
      </c>
      <c r="D44" t="s">
        <v>61</v>
      </c>
      <c r="E44" s="4">
        <v>4</v>
      </c>
      <c r="F44" s="4" t="s">
        <v>4</v>
      </c>
      <c r="G44" s="4">
        <v>10</v>
      </c>
      <c r="I44" s="4">
        <v>578</v>
      </c>
      <c r="J44" t="s">
        <v>261</v>
      </c>
      <c r="K44" t="s">
        <v>262</v>
      </c>
    </row>
    <row r="45" spans="1:11" x14ac:dyDescent="0.25">
      <c r="B45" s="3" t="s">
        <v>164</v>
      </c>
    </row>
    <row r="46" spans="1:11" x14ac:dyDescent="0.25">
      <c r="B46"/>
      <c r="C46" s="12"/>
      <c r="K46" s="5"/>
    </row>
    <row r="47" spans="1:11" x14ac:dyDescent="0.25">
      <c r="B47"/>
      <c r="J47" s="1" t="s">
        <v>103</v>
      </c>
      <c r="K47" s="5"/>
    </row>
    <row r="48" spans="1:11" x14ac:dyDescent="0.25">
      <c r="B48"/>
      <c r="J48" t="s">
        <v>325</v>
      </c>
      <c r="K48" s="4">
        <f t="shared" ref="K48:K60" si="2">COUNTIFS($J$2:$K$44,J48)</f>
        <v>3</v>
      </c>
    </row>
    <row r="49" spans="2:11" x14ac:dyDescent="0.25">
      <c r="B49"/>
      <c r="J49" t="s">
        <v>315</v>
      </c>
      <c r="K49" s="4">
        <f t="shared" si="2"/>
        <v>5</v>
      </c>
    </row>
    <row r="50" spans="2:11" x14ac:dyDescent="0.25">
      <c r="J50" t="s">
        <v>261</v>
      </c>
      <c r="K50" s="4">
        <f t="shared" si="2"/>
        <v>4</v>
      </c>
    </row>
    <row r="51" spans="2:11" x14ac:dyDescent="0.25">
      <c r="B51"/>
      <c r="J51" t="s">
        <v>403</v>
      </c>
      <c r="K51" s="4">
        <f t="shared" si="2"/>
        <v>2</v>
      </c>
    </row>
    <row r="52" spans="2:11" x14ac:dyDescent="0.25">
      <c r="B52"/>
      <c r="J52" t="s">
        <v>252</v>
      </c>
      <c r="K52" s="4">
        <f t="shared" si="2"/>
        <v>4</v>
      </c>
    </row>
    <row r="53" spans="2:11" x14ac:dyDescent="0.25">
      <c r="B53"/>
      <c r="J53" s="10" t="s">
        <v>326</v>
      </c>
      <c r="K53" s="4">
        <f t="shared" si="2"/>
        <v>2</v>
      </c>
    </row>
    <row r="54" spans="2:11" x14ac:dyDescent="0.25">
      <c r="B54"/>
      <c r="J54" t="s">
        <v>23</v>
      </c>
      <c r="K54" s="4">
        <f t="shared" si="2"/>
        <v>5</v>
      </c>
    </row>
    <row r="55" spans="2:11" x14ac:dyDescent="0.25">
      <c r="B55" s="3"/>
      <c r="J55" t="s">
        <v>249</v>
      </c>
      <c r="K55" s="4">
        <f t="shared" si="2"/>
        <v>6</v>
      </c>
    </row>
    <row r="56" spans="2:11" x14ac:dyDescent="0.25">
      <c r="J56" t="s">
        <v>203</v>
      </c>
      <c r="K56" s="4">
        <f t="shared" si="2"/>
        <v>3</v>
      </c>
    </row>
    <row r="57" spans="2:11" x14ac:dyDescent="0.25">
      <c r="B57"/>
      <c r="J57" t="s">
        <v>262</v>
      </c>
      <c r="K57" s="4">
        <f t="shared" si="2"/>
        <v>4</v>
      </c>
    </row>
    <row r="58" spans="2:11" x14ac:dyDescent="0.25">
      <c r="B58"/>
      <c r="J58" t="s">
        <v>309</v>
      </c>
      <c r="K58" s="4">
        <f t="shared" si="2"/>
        <v>4</v>
      </c>
    </row>
    <row r="59" spans="2:11" x14ac:dyDescent="0.25">
      <c r="B59"/>
      <c r="J59" t="s">
        <v>314</v>
      </c>
      <c r="K59" s="4">
        <f t="shared" si="2"/>
        <v>4</v>
      </c>
    </row>
    <row r="60" spans="2:11" x14ac:dyDescent="0.25">
      <c r="B60"/>
      <c r="J60" t="s">
        <v>404</v>
      </c>
      <c r="K60" s="4">
        <f t="shared" si="2"/>
        <v>2</v>
      </c>
    </row>
    <row r="61" spans="2:11" x14ac:dyDescent="0.25">
      <c r="J61" t="s">
        <v>223</v>
      </c>
      <c r="K61" s="4">
        <f>SUM(K48:K60)</f>
        <v>48</v>
      </c>
    </row>
  </sheetData>
  <pageMargins left="0.70866141732283472" right="0.70866141732283472" top="0.62992125984251968" bottom="0.55118110236220474" header="0.31496062992125984" footer="0.31496062992125984"/>
  <pageSetup paperSize="9" orientation="portrait" r:id="rId1"/>
  <headerFooter>
    <oddHeader>&amp;LSalibandyliitto&amp;CNaisten Salibandyliigan play offs ottelut kaudella 2014-15&amp;R12.4.2015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9.33203125" style="5" customWidth="1"/>
    <col min="3" max="3" width="3.5546875" style="4" customWidth="1"/>
    <col min="4" max="4" width="9.33203125" style="5" customWidth="1"/>
    <col min="5" max="5" width="4.5546875" style="4" customWidth="1"/>
    <col min="6" max="6" width="2.44140625" style="4" customWidth="1"/>
    <col min="7" max="7" width="4.33203125" style="4" customWidth="1"/>
    <col min="8" max="8" width="3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B1" s="3" t="s">
        <v>1</v>
      </c>
      <c r="C1" s="2"/>
      <c r="D1" s="3" t="s">
        <v>2</v>
      </c>
      <c r="E1" s="2"/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B2" s="3"/>
      <c r="C2" s="2"/>
      <c r="D2" s="3"/>
      <c r="E2" s="2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s="22" t="s">
        <v>319</v>
      </c>
      <c r="B4" t="s">
        <v>183</v>
      </c>
      <c r="C4" s="4" t="s">
        <v>4</v>
      </c>
      <c r="D4" t="s">
        <v>48</v>
      </c>
      <c r="E4" s="4">
        <v>11</v>
      </c>
      <c r="F4" s="4" t="s">
        <v>4</v>
      </c>
      <c r="G4" s="4">
        <v>0</v>
      </c>
      <c r="I4" s="4">
        <v>109</v>
      </c>
      <c r="J4" t="s">
        <v>266</v>
      </c>
      <c r="K4" t="s">
        <v>23</v>
      </c>
      <c r="M4" t="s">
        <v>183</v>
      </c>
      <c r="N4" s="4">
        <v>11</v>
      </c>
      <c r="O4" s="4">
        <v>9</v>
      </c>
      <c r="P4" s="4">
        <v>0</v>
      </c>
      <c r="Q4" s="4">
        <v>2</v>
      </c>
      <c r="R4" s="4">
        <f>E4+G5+E6+E27+G28+E29+E42+G43+E44+G45+E46</f>
        <v>83</v>
      </c>
      <c r="S4" s="4">
        <f>G4+E5+G6+G27+E28+G29+G42+E43+G44+E45+G46</f>
        <v>32</v>
      </c>
      <c r="T4" s="4">
        <f t="shared" ref="T4:T11" si="0">O4*2</f>
        <v>18</v>
      </c>
    </row>
    <row r="5" spans="1:20" x14ac:dyDescent="0.25">
      <c r="A5" s="22" t="s">
        <v>320</v>
      </c>
      <c r="B5" t="s">
        <v>48</v>
      </c>
      <c r="C5" s="4" t="s">
        <v>4</v>
      </c>
      <c r="D5" t="s">
        <v>183</v>
      </c>
      <c r="E5" s="4">
        <v>3</v>
      </c>
      <c r="F5" s="4" t="s">
        <v>4</v>
      </c>
      <c r="G5" s="4">
        <v>4</v>
      </c>
      <c r="I5" s="4">
        <v>143</v>
      </c>
      <c r="J5" t="s">
        <v>266</v>
      </c>
      <c r="K5" t="s">
        <v>254</v>
      </c>
      <c r="M5" t="s">
        <v>61</v>
      </c>
      <c r="N5" s="4">
        <v>11</v>
      </c>
      <c r="O5" s="4">
        <v>8</v>
      </c>
      <c r="P5" s="4">
        <v>0</v>
      </c>
      <c r="Q5" s="4">
        <v>3</v>
      </c>
      <c r="R5" s="4">
        <f>E9+G10+E11+E32+G33+E34+G42+E43+G44+E45+G46</f>
        <v>72</v>
      </c>
      <c r="S5" s="4">
        <f>G9+E10+G11+G32+E33+G34+E42+G43+E44+G45+E46</f>
        <v>45</v>
      </c>
      <c r="T5" s="4">
        <f t="shared" si="0"/>
        <v>16</v>
      </c>
    </row>
    <row r="6" spans="1:20" x14ac:dyDescent="0.25">
      <c r="A6" s="22" t="s">
        <v>323</v>
      </c>
      <c r="B6" t="s">
        <v>183</v>
      </c>
      <c r="C6" s="4" t="s">
        <v>4</v>
      </c>
      <c r="D6" t="s">
        <v>48</v>
      </c>
      <c r="E6" s="4">
        <v>12</v>
      </c>
      <c r="F6" s="4" t="s">
        <v>4</v>
      </c>
      <c r="G6" s="4">
        <v>0</v>
      </c>
      <c r="I6" s="4">
        <v>211</v>
      </c>
      <c r="J6" t="s">
        <v>23</v>
      </c>
      <c r="K6" t="s">
        <v>254</v>
      </c>
      <c r="M6" t="s">
        <v>13</v>
      </c>
      <c r="N6" s="4">
        <v>9</v>
      </c>
      <c r="O6" s="4">
        <v>4</v>
      </c>
      <c r="P6" s="4">
        <v>0</v>
      </c>
      <c r="Q6" s="4">
        <v>5</v>
      </c>
      <c r="R6" s="4">
        <f>E19+G20+E21+G22+E23+G27+E28+G29+G38</f>
        <v>27</v>
      </c>
      <c r="S6" s="4">
        <f>G19+E20+G21+E22+G23+E27+G28+E29+E38</f>
        <v>47</v>
      </c>
      <c r="T6" s="4">
        <f t="shared" si="0"/>
        <v>8</v>
      </c>
    </row>
    <row r="7" spans="1:20" x14ac:dyDescent="0.25">
      <c r="A7" s="23"/>
      <c r="B7" s="1" t="s">
        <v>275</v>
      </c>
      <c r="M7" t="s">
        <v>255</v>
      </c>
      <c r="N7" s="4">
        <v>7</v>
      </c>
      <c r="O7" s="4">
        <v>3</v>
      </c>
      <c r="P7" s="4">
        <v>0</v>
      </c>
      <c r="Q7" s="4">
        <v>4</v>
      </c>
      <c r="R7" s="4">
        <f>E14+G15+E16+G32+E33+G34+E38</f>
        <v>32</v>
      </c>
      <c r="S7" s="4">
        <f>G14+E15+G16+E32+G33+E34+G38</f>
        <v>34</v>
      </c>
      <c r="T7" s="4">
        <f t="shared" si="0"/>
        <v>6</v>
      </c>
    </row>
    <row r="8" spans="1:20" x14ac:dyDescent="0.25">
      <c r="A8" s="23"/>
      <c r="B8" s="1"/>
      <c r="M8" t="s">
        <v>158</v>
      </c>
      <c r="N8" s="4">
        <v>5</v>
      </c>
      <c r="O8" s="4">
        <v>2</v>
      </c>
      <c r="P8" s="4">
        <v>0</v>
      </c>
      <c r="Q8" s="4">
        <v>3</v>
      </c>
      <c r="R8" s="4">
        <f>G19+E20+G21+E22+G23</f>
        <v>18</v>
      </c>
      <c r="S8" s="4">
        <f>E19+G20+E21+G22+E23</f>
        <v>18</v>
      </c>
      <c r="T8" s="4">
        <f t="shared" si="0"/>
        <v>4</v>
      </c>
    </row>
    <row r="9" spans="1:20" x14ac:dyDescent="0.25">
      <c r="A9" s="22" t="s">
        <v>319</v>
      </c>
      <c r="B9" t="s">
        <v>61</v>
      </c>
      <c r="C9" s="4" t="s">
        <v>4</v>
      </c>
      <c r="D9" t="s">
        <v>212</v>
      </c>
      <c r="E9" s="4">
        <v>7</v>
      </c>
      <c r="F9" s="4" t="s">
        <v>4</v>
      </c>
      <c r="G9" s="4">
        <v>1</v>
      </c>
      <c r="I9" s="4">
        <v>72</v>
      </c>
      <c r="J9" t="s">
        <v>261</v>
      </c>
      <c r="K9" t="s">
        <v>262</v>
      </c>
      <c r="M9" t="s">
        <v>271</v>
      </c>
      <c r="N9" s="4">
        <v>3</v>
      </c>
      <c r="O9" s="4">
        <v>0</v>
      </c>
      <c r="P9" s="4">
        <v>0</v>
      </c>
      <c r="Q9" s="4">
        <v>3</v>
      </c>
      <c r="R9" s="4">
        <f>G14+E15+G16</f>
        <v>5</v>
      </c>
      <c r="S9" s="4">
        <f>E14+G15+E16</f>
        <v>18</v>
      </c>
      <c r="T9" s="4">
        <f t="shared" si="0"/>
        <v>0</v>
      </c>
    </row>
    <row r="10" spans="1:20" x14ac:dyDescent="0.25">
      <c r="A10" s="22" t="s">
        <v>320</v>
      </c>
      <c r="B10" t="s">
        <v>212</v>
      </c>
      <c r="C10" s="4" t="s">
        <v>4</v>
      </c>
      <c r="D10" t="s">
        <v>61</v>
      </c>
      <c r="E10" s="4">
        <v>1</v>
      </c>
      <c r="F10" s="4" t="s">
        <v>4</v>
      </c>
      <c r="G10" s="4">
        <v>9</v>
      </c>
      <c r="I10" s="4">
        <v>223</v>
      </c>
      <c r="J10" t="s">
        <v>261</v>
      </c>
      <c r="K10" t="s">
        <v>203</v>
      </c>
      <c r="M10" t="s">
        <v>212</v>
      </c>
      <c r="N10" s="4">
        <v>3</v>
      </c>
      <c r="O10" s="4">
        <v>0</v>
      </c>
      <c r="P10" s="4">
        <v>0</v>
      </c>
      <c r="Q10" s="4">
        <v>3</v>
      </c>
      <c r="R10" s="4">
        <f>G9+E10+G11</f>
        <v>4</v>
      </c>
      <c r="S10" s="4">
        <f>E9+G10+E11</f>
        <v>23</v>
      </c>
      <c r="T10" s="4">
        <f t="shared" si="0"/>
        <v>0</v>
      </c>
    </row>
    <row r="11" spans="1:20" x14ac:dyDescent="0.25">
      <c r="A11" s="22" t="s">
        <v>324</v>
      </c>
      <c r="B11" t="s">
        <v>61</v>
      </c>
      <c r="C11" s="4" t="s">
        <v>4</v>
      </c>
      <c r="D11" t="s">
        <v>212</v>
      </c>
      <c r="E11" s="4">
        <v>7</v>
      </c>
      <c r="F11" s="4" t="s">
        <v>4</v>
      </c>
      <c r="G11" s="4">
        <v>2</v>
      </c>
      <c r="I11" s="4">
        <v>145</v>
      </c>
      <c r="J11" t="s">
        <v>203</v>
      </c>
      <c r="K11" t="s">
        <v>262</v>
      </c>
      <c r="M11" t="s">
        <v>48</v>
      </c>
      <c r="N11" s="4">
        <v>3</v>
      </c>
      <c r="O11" s="4">
        <v>0</v>
      </c>
      <c r="P11" s="4">
        <v>0</v>
      </c>
      <c r="Q11" s="4">
        <v>3</v>
      </c>
      <c r="R11" s="4">
        <f>G4+E5+G6</f>
        <v>3</v>
      </c>
      <c r="S11" s="4">
        <f>E4+G5+E6</f>
        <v>27</v>
      </c>
      <c r="T11" s="4">
        <f t="shared" si="0"/>
        <v>0</v>
      </c>
    </row>
    <row r="12" spans="1:20" x14ac:dyDescent="0.25">
      <c r="A12" s="22"/>
      <c r="B12" s="1" t="s">
        <v>160</v>
      </c>
      <c r="D12"/>
      <c r="N12" s="4">
        <f t="shared" ref="N12:T12" si="1">SUM(N4:N11)</f>
        <v>52</v>
      </c>
      <c r="O12" s="4">
        <f t="shared" si="1"/>
        <v>26</v>
      </c>
      <c r="P12" s="4">
        <f t="shared" si="1"/>
        <v>0</v>
      </c>
      <c r="Q12" s="4">
        <f t="shared" si="1"/>
        <v>26</v>
      </c>
      <c r="R12" s="4">
        <f t="shared" si="1"/>
        <v>244</v>
      </c>
      <c r="S12" s="4">
        <f t="shared" si="1"/>
        <v>244</v>
      </c>
      <c r="T12" s="4">
        <f t="shared" si="1"/>
        <v>52</v>
      </c>
    </row>
    <row r="13" spans="1:20" x14ac:dyDescent="0.25">
      <c r="A13" s="23"/>
      <c r="K13" s="5"/>
    </row>
    <row r="14" spans="1:20" x14ac:dyDescent="0.25">
      <c r="A14" s="22" t="s">
        <v>319</v>
      </c>
      <c r="B14" t="s">
        <v>255</v>
      </c>
      <c r="C14" s="4" t="s">
        <v>4</v>
      </c>
      <c r="D14" t="s">
        <v>271</v>
      </c>
      <c r="E14" s="4">
        <v>7</v>
      </c>
      <c r="F14" s="4" t="s">
        <v>4</v>
      </c>
      <c r="G14" s="4">
        <v>2</v>
      </c>
      <c r="I14" s="4">
        <v>163</v>
      </c>
      <c r="J14" t="s">
        <v>249</v>
      </c>
      <c r="K14" t="s">
        <v>314</v>
      </c>
    </row>
    <row r="15" spans="1:20" x14ac:dyDescent="0.25">
      <c r="A15" s="22" t="s">
        <v>320</v>
      </c>
      <c r="B15" t="s">
        <v>271</v>
      </c>
      <c r="C15" s="4" t="s">
        <v>4</v>
      </c>
      <c r="D15" t="s">
        <v>255</v>
      </c>
      <c r="E15" s="4">
        <v>1</v>
      </c>
      <c r="F15" s="4" t="s">
        <v>4</v>
      </c>
      <c r="G15" s="4">
        <v>6</v>
      </c>
      <c r="I15" s="4">
        <v>154</v>
      </c>
      <c r="J15" t="s">
        <v>249</v>
      </c>
      <c r="K15" t="s">
        <v>314</v>
      </c>
      <c r="M15" s="1" t="s">
        <v>327</v>
      </c>
    </row>
    <row r="16" spans="1:20" x14ac:dyDescent="0.25">
      <c r="A16" s="22" t="s">
        <v>323</v>
      </c>
      <c r="B16" t="s">
        <v>255</v>
      </c>
      <c r="C16" s="4" t="s">
        <v>4</v>
      </c>
      <c r="D16" t="s">
        <v>271</v>
      </c>
      <c r="E16" s="4">
        <v>5</v>
      </c>
      <c r="F16" s="4" t="s">
        <v>4</v>
      </c>
      <c r="G16" s="4">
        <v>2</v>
      </c>
      <c r="I16" s="4">
        <v>122</v>
      </c>
      <c r="J16" t="s">
        <v>252</v>
      </c>
      <c r="K16" t="s">
        <v>309</v>
      </c>
      <c r="M16" t="s">
        <v>328</v>
      </c>
      <c r="N16" s="12" t="s">
        <v>329</v>
      </c>
      <c r="O16" t="s">
        <v>183</v>
      </c>
      <c r="P16" t="s">
        <v>48</v>
      </c>
      <c r="Q16" s="4">
        <v>3</v>
      </c>
      <c r="R16" s="4">
        <v>0</v>
      </c>
    </row>
    <row r="17" spans="1:18" x14ac:dyDescent="0.25">
      <c r="A17" s="23"/>
      <c r="B17" s="1" t="s">
        <v>316</v>
      </c>
      <c r="K17" s="5"/>
      <c r="M17" t="s">
        <v>328</v>
      </c>
      <c r="N17" s="12" t="s">
        <v>329</v>
      </c>
      <c r="O17" t="s">
        <v>61</v>
      </c>
      <c r="P17" s="5" t="s">
        <v>212</v>
      </c>
      <c r="Q17" s="4">
        <v>3</v>
      </c>
      <c r="R17" s="4">
        <v>0</v>
      </c>
    </row>
    <row r="18" spans="1:18" x14ac:dyDescent="0.25">
      <c r="A18" s="23"/>
      <c r="B18" s="1"/>
      <c r="K18" s="5"/>
      <c r="M18" t="s">
        <v>328</v>
      </c>
      <c r="N18" s="12" t="s">
        <v>329</v>
      </c>
      <c r="O18" t="s">
        <v>255</v>
      </c>
      <c r="P18" s="5" t="s">
        <v>271</v>
      </c>
      <c r="Q18" s="4">
        <v>3</v>
      </c>
      <c r="R18" s="4">
        <v>0</v>
      </c>
    </row>
    <row r="19" spans="1:18" x14ac:dyDescent="0.25">
      <c r="A19" s="22" t="s">
        <v>319</v>
      </c>
      <c r="B19" t="s">
        <v>13</v>
      </c>
      <c r="C19" s="4" t="s">
        <v>4</v>
      </c>
      <c r="D19" t="s">
        <v>158</v>
      </c>
      <c r="E19" s="4">
        <v>4</v>
      </c>
      <c r="F19" s="4" t="s">
        <v>4</v>
      </c>
      <c r="G19" s="4">
        <v>3</v>
      </c>
      <c r="I19" s="4">
        <v>126</v>
      </c>
      <c r="J19" t="s">
        <v>273</v>
      </c>
      <c r="K19" t="s">
        <v>315</v>
      </c>
      <c r="M19" t="s">
        <v>328</v>
      </c>
      <c r="N19" s="12" t="s">
        <v>329</v>
      </c>
      <c r="O19" t="s">
        <v>13</v>
      </c>
      <c r="P19" t="s">
        <v>158</v>
      </c>
      <c r="Q19" s="4">
        <v>3</v>
      </c>
      <c r="R19" s="4">
        <v>2</v>
      </c>
    </row>
    <row r="20" spans="1:18" x14ac:dyDescent="0.25">
      <c r="A20" s="22" t="s">
        <v>320</v>
      </c>
      <c r="B20" t="s">
        <v>158</v>
      </c>
      <c r="C20" s="4" t="s">
        <v>4</v>
      </c>
      <c r="D20" t="s">
        <v>13</v>
      </c>
      <c r="E20" s="4">
        <v>4</v>
      </c>
      <c r="F20" s="4" t="s">
        <v>4</v>
      </c>
      <c r="G20" s="4">
        <v>3</v>
      </c>
      <c r="I20" s="4">
        <v>321</v>
      </c>
      <c r="J20" t="s">
        <v>273</v>
      </c>
      <c r="K20" t="s">
        <v>325</v>
      </c>
      <c r="M20" t="s">
        <v>330</v>
      </c>
      <c r="N20" s="12" t="s">
        <v>329</v>
      </c>
      <c r="O20" t="s">
        <v>183</v>
      </c>
      <c r="P20" t="s">
        <v>13</v>
      </c>
      <c r="Q20" s="4">
        <v>3</v>
      </c>
      <c r="R20" s="4">
        <v>0</v>
      </c>
    </row>
    <row r="21" spans="1:18" x14ac:dyDescent="0.25">
      <c r="A21" s="22" t="s">
        <v>321</v>
      </c>
      <c r="B21" t="s">
        <v>13</v>
      </c>
      <c r="C21" s="4" t="s">
        <v>4</v>
      </c>
      <c r="D21" t="s">
        <v>158</v>
      </c>
      <c r="E21" s="4">
        <v>4</v>
      </c>
      <c r="F21" s="4" t="s">
        <v>4</v>
      </c>
      <c r="G21" s="4">
        <v>3</v>
      </c>
      <c r="H21" s="4" t="s">
        <v>367</v>
      </c>
      <c r="I21" s="4">
        <v>209</v>
      </c>
      <c r="J21" t="s">
        <v>325</v>
      </c>
      <c r="K21" t="s">
        <v>315</v>
      </c>
      <c r="M21" t="s">
        <v>330</v>
      </c>
      <c r="N21" s="12" t="s">
        <v>329</v>
      </c>
      <c r="O21" t="s">
        <v>61</v>
      </c>
      <c r="P21" t="s">
        <v>255</v>
      </c>
      <c r="Q21" s="4">
        <v>3</v>
      </c>
      <c r="R21" s="4">
        <v>0</v>
      </c>
    </row>
    <row r="22" spans="1:18" x14ac:dyDescent="0.25">
      <c r="A22" s="22" t="s">
        <v>322</v>
      </c>
      <c r="B22" t="s">
        <v>158</v>
      </c>
      <c r="C22" s="4" t="s">
        <v>4</v>
      </c>
      <c r="D22" t="s">
        <v>13</v>
      </c>
      <c r="E22" s="4">
        <v>6</v>
      </c>
      <c r="F22" s="4" t="s">
        <v>4</v>
      </c>
      <c r="G22" s="4">
        <v>3</v>
      </c>
      <c r="I22" s="4">
        <v>308</v>
      </c>
      <c r="J22" t="s">
        <v>315</v>
      </c>
      <c r="K22" t="s">
        <v>326</v>
      </c>
      <c r="M22" t="s">
        <v>331</v>
      </c>
      <c r="N22" s="12" t="s">
        <v>329</v>
      </c>
      <c r="O22" t="s">
        <v>13</v>
      </c>
      <c r="P22" t="s">
        <v>255</v>
      </c>
      <c r="Q22" s="12">
        <v>1</v>
      </c>
      <c r="R22" s="4">
        <v>0</v>
      </c>
    </row>
    <row r="23" spans="1:18" x14ac:dyDescent="0.25">
      <c r="A23" s="23">
        <v>41714</v>
      </c>
      <c r="B23" t="s">
        <v>13</v>
      </c>
      <c r="C23" s="4" t="s">
        <v>4</v>
      </c>
      <c r="D23" t="s">
        <v>158</v>
      </c>
      <c r="E23" s="4">
        <v>4</v>
      </c>
      <c r="F23" s="4" t="s">
        <v>4</v>
      </c>
      <c r="G23" s="4">
        <v>2</v>
      </c>
      <c r="I23" s="4">
        <v>188</v>
      </c>
      <c r="J23" t="s">
        <v>325</v>
      </c>
      <c r="K23" t="s">
        <v>326</v>
      </c>
      <c r="M23" t="s">
        <v>332</v>
      </c>
      <c r="N23" s="12" t="s">
        <v>329</v>
      </c>
      <c r="O23" t="s">
        <v>183</v>
      </c>
      <c r="P23" t="s">
        <v>61</v>
      </c>
      <c r="Q23" s="4">
        <v>3</v>
      </c>
      <c r="R23" s="4">
        <v>2</v>
      </c>
    </row>
    <row r="24" spans="1:18" x14ac:dyDescent="0.25">
      <c r="B24" s="1" t="s">
        <v>361</v>
      </c>
      <c r="F24" s="4" t="s">
        <v>186</v>
      </c>
      <c r="M24" t="s">
        <v>333</v>
      </c>
      <c r="Q24" s="4">
        <f>SUM(Q16:Q23)</f>
        <v>22</v>
      </c>
      <c r="R24" s="4">
        <f>SUM(R16:R23)</f>
        <v>4</v>
      </c>
    </row>
    <row r="25" spans="1:18" x14ac:dyDescent="0.25">
      <c r="B25" s="1"/>
    </row>
    <row r="26" spans="1:18" x14ac:dyDescent="0.25">
      <c r="A26" s="14" t="s">
        <v>97</v>
      </c>
      <c r="B26"/>
    </row>
    <row r="27" spans="1:18" x14ac:dyDescent="0.25">
      <c r="A27" s="22" t="s">
        <v>362</v>
      </c>
      <c r="B27" t="s">
        <v>183</v>
      </c>
      <c r="C27" s="4" t="s">
        <v>4</v>
      </c>
      <c r="D27" t="s">
        <v>13</v>
      </c>
      <c r="E27" s="4">
        <v>9</v>
      </c>
      <c r="F27" s="4" t="s">
        <v>4</v>
      </c>
      <c r="G27" s="4">
        <v>1</v>
      </c>
      <c r="I27" s="4">
        <v>181</v>
      </c>
      <c r="J27" t="s">
        <v>252</v>
      </c>
      <c r="K27" t="s">
        <v>309</v>
      </c>
    </row>
    <row r="28" spans="1:18" x14ac:dyDescent="0.25">
      <c r="A28" s="22" t="s">
        <v>363</v>
      </c>
      <c r="B28" t="s">
        <v>13</v>
      </c>
      <c r="C28" s="4" t="s">
        <v>4</v>
      </c>
      <c r="D28" t="s">
        <v>183</v>
      </c>
      <c r="E28" s="4">
        <v>1</v>
      </c>
      <c r="F28" s="4" t="s">
        <v>4</v>
      </c>
      <c r="G28" s="4">
        <v>6</v>
      </c>
      <c r="I28" s="4">
        <v>152</v>
      </c>
      <c r="J28" t="s">
        <v>252</v>
      </c>
      <c r="K28" t="s">
        <v>309</v>
      </c>
    </row>
    <row r="29" spans="1:18" x14ac:dyDescent="0.25">
      <c r="A29" s="22" t="s">
        <v>364</v>
      </c>
      <c r="B29" t="s">
        <v>183</v>
      </c>
      <c r="C29" s="4" t="s">
        <v>4</v>
      </c>
      <c r="D29" t="s">
        <v>13</v>
      </c>
      <c r="E29" s="4">
        <v>10</v>
      </c>
      <c r="F29" s="4" t="s">
        <v>4</v>
      </c>
      <c r="G29" s="4">
        <v>2</v>
      </c>
      <c r="I29" s="4">
        <v>146</v>
      </c>
      <c r="J29" t="s">
        <v>249</v>
      </c>
      <c r="K29" t="s">
        <v>314</v>
      </c>
    </row>
    <row r="30" spans="1:18" x14ac:dyDescent="0.25">
      <c r="A30" s="23"/>
      <c r="B30" s="3" t="s">
        <v>366</v>
      </c>
      <c r="K30" s="5"/>
    </row>
    <row r="31" spans="1:18" x14ac:dyDescent="0.25">
      <c r="A31" s="23"/>
    </row>
    <row r="32" spans="1:18" x14ac:dyDescent="0.25">
      <c r="A32" s="22" t="s">
        <v>362</v>
      </c>
      <c r="B32" t="s">
        <v>61</v>
      </c>
      <c r="C32" s="4" t="s">
        <v>4</v>
      </c>
      <c r="D32" t="s">
        <v>255</v>
      </c>
      <c r="E32" s="4">
        <v>7</v>
      </c>
      <c r="F32" s="4" t="s">
        <v>4</v>
      </c>
      <c r="G32" s="4">
        <v>3</v>
      </c>
      <c r="I32" s="4">
        <v>139</v>
      </c>
      <c r="J32" t="s">
        <v>261</v>
      </c>
      <c r="K32" t="s">
        <v>262</v>
      </c>
    </row>
    <row r="33" spans="1:11" x14ac:dyDescent="0.25">
      <c r="A33" s="22" t="s">
        <v>363</v>
      </c>
      <c r="B33" t="s">
        <v>255</v>
      </c>
      <c r="C33" s="4" t="s">
        <v>4</v>
      </c>
      <c r="D33" t="s">
        <v>61</v>
      </c>
      <c r="E33" s="4">
        <v>5</v>
      </c>
      <c r="F33" s="4" t="s">
        <v>4</v>
      </c>
      <c r="G33" s="4">
        <v>10</v>
      </c>
      <c r="I33" s="4">
        <v>225</v>
      </c>
      <c r="J33" t="s">
        <v>261</v>
      </c>
      <c r="K33" t="s">
        <v>262</v>
      </c>
    </row>
    <row r="34" spans="1:11" x14ac:dyDescent="0.25">
      <c r="A34" s="22" t="s">
        <v>365</v>
      </c>
      <c r="B34" t="s">
        <v>61</v>
      </c>
      <c r="C34" s="4" t="s">
        <v>4</v>
      </c>
      <c r="D34" t="s">
        <v>255</v>
      </c>
      <c r="E34" s="4">
        <v>7</v>
      </c>
      <c r="F34" s="4" t="s">
        <v>4</v>
      </c>
      <c r="G34" s="4">
        <v>2</v>
      </c>
      <c r="I34" s="4">
        <v>176</v>
      </c>
      <c r="J34" t="s">
        <v>266</v>
      </c>
      <c r="K34" t="s">
        <v>23</v>
      </c>
    </row>
    <row r="35" spans="1:11" x14ac:dyDescent="0.25">
      <c r="B35" s="1" t="s">
        <v>237</v>
      </c>
    </row>
    <row r="36" spans="1:11" x14ac:dyDescent="0.25">
      <c r="B36" s="3"/>
    </row>
    <row r="37" spans="1:11" x14ac:dyDescent="0.25">
      <c r="A37" s="14" t="s">
        <v>28</v>
      </c>
    </row>
    <row r="38" spans="1:11" x14ac:dyDescent="0.25">
      <c r="A38" s="15">
        <v>41734</v>
      </c>
      <c r="B38" t="s">
        <v>255</v>
      </c>
      <c r="C38" s="12" t="s">
        <v>4</v>
      </c>
      <c r="D38" t="s">
        <v>13</v>
      </c>
      <c r="E38" s="4">
        <v>4</v>
      </c>
      <c r="F38" s="12" t="s">
        <v>4</v>
      </c>
      <c r="G38" s="4">
        <v>5</v>
      </c>
      <c r="H38" s="4" t="s">
        <v>368</v>
      </c>
      <c r="I38" s="4">
        <v>380</v>
      </c>
      <c r="J38" t="s">
        <v>252</v>
      </c>
      <c r="K38" t="s">
        <v>309</v>
      </c>
    </row>
    <row r="39" spans="1:11" x14ac:dyDescent="0.25">
      <c r="B39" s="1" t="s">
        <v>44</v>
      </c>
      <c r="C39" s="12"/>
      <c r="K39" s="5"/>
    </row>
    <row r="40" spans="1:11" x14ac:dyDescent="0.25">
      <c r="B40" s="1"/>
      <c r="C40" s="12"/>
      <c r="K40" s="5"/>
    </row>
    <row r="41" spans="1:11" x14ac:dyDescent="0.25">
      <c r="A41" s="14" t="s">
        <v>100</v>
      </c>
      <c r="B41"/>
      <c r="C41" s="12"/>
      <c r="K41" s="5"/>
    </row>
    <row r="42" spans="1:11" x14ac:dyDescent="0.25">
      <c r="A42" s="15">
        <v>41734</v>
      </c>
      <c r="B42" t="s">
        <v>183</v>
      </c>
      <c r="C42" s="4" t="s">
        <v>4</v>
      </c>
      <c r="D42" t="s">
        <v>61</v>
      </c>
      <c r="E42" s="4">
        <v>6</v>
      </c>
      <c r="F42" s="4" t="s">
        <v>4</v>
      </c>
      <c r="G42" s="4">
        <v>4</v>
      </c>
      <c r="I42" s="4">
        <v>347</v>
      </c>
      <c r="J42" t="s">
        <v>261</v>
      </c>
      <c r="K42" t="s">
        <v>262</v>
      </c>
    </row>
    <row r="43" spans="1:11" x14ac:dyDescent="0.25">
      <c r="A43" s="15">
        <v>41736</v>
      </c>
      <c r="B43" t="s">
        <v>61</v>
      </c>
      <c r="C43" s="4" t="s">
        <v>4</v>
      </c>
      <c r="D43" t="s">
        <v>183</v>
      </c>
      <c r="E43" s="4">
        <v>6</v>
      </c>
      <c r="F43" s="4" t="s">
        <v>4</v>
      </c>
      <c r="G43" s="4">
        <v>5</v>
      </c>
      <c r="I43" s="4">
        <v>379</v>
      </c>
      <c r="J43" t="s">
        <v>261</v>
      </c>
      <c r="K43" t="s">
        <v>262</v>
      </c>
    </row>
    <row r="44" spans="1:11" x14ac:dyDescent="0.25">
      <c r="A44" s="15">
        <v>41739</v>
      </c>
      <c r="B44" t="s">
        <v>183</v>
      </c>
      <c r="C44" s="4" t="s">
        <v>4</v>
      </c>
      <c r="D44" t="s">
        <v>61</v>
      </c>
      <c r="E44" s="4">
        <v>10</v>
      </c>
      <c r="F44" s="4" t="s">
        <v>4</v>
      </c>
      <c r="G44" s="4">
        <v>6</v>
      </c>
      <c r="I44" s="4">
        <v>522</v>
      </c>
      <c r="J44" t="s">
        <v>249</v>
      </c>
      <c r="K44" t="s">
        <v>314</v>
      </c>
    </row>
    <row r="45" spans="1:11" x14ac:dyDescent="0.25">
      <c r="A45" s="15">
        <v>41742</v>
      </c>
      <c r="B45" t="s">
        <v>61</v>
      </c>
      <c r="C45" s="4" t="s">
        <v>4</v>
      </c>
      <c r="D45" t="s">
        <v>183</v>
      </c>
      <c r="E45" s="4">
        <v>6</v>
      </c>
      <c r="F45" s="4" t="s">
        <v>4</v>
      </c>
      <c r="G45" s="4">
        <v>5</v>
      </c>
      <c r="H45" s="4" t="s">
        <v>368</v>
      </c>
      <c r="I45" s="4">
        <v>521</v>
      </c>
      <c r="J45" t="s">
        <v>249</v>
      </c>
      <c r="K45" t="s">
        <v>314</v>
      </c>
    </row>
    <row r="46" spans="1:11" x14ac:dyDescent="0.25">
      <c r="A46" s="15">
        <v>41749</v>
      </c>
      <c r="B46" t="s">
        <v>183</v>
      </c>
      <c r="C46" s="4" t="s">
        <v>4</v>
      </c>
      <c r="D46" t="s">
        <v>61</v>
      </c>
      <c r="E46" s="4">
        <v>5</v>
      </c>
      <c r="F46" s="4" t="s">
        <v>4</v>
      </c>
      <c r="G46" s="4">
        <v>3</v>
      </c>
      <c r="I46" s="4">
        <v>629</v>
      </c>
      <c r="J46" t="s">
        <v>249</v>
      </c>
      <c r="K46" t="s">
        <v>314</v>
      </c>
    </row>
    <row r="47" spans="1:11" x14ac:dyDescent="0.25">
      <c r="B47" s="3" t="s">
        <v>369</v>
      </c>
    </row>
    <row r="48" spans="1:11" x14ac:dyDescent="0.25">
      <c r="B48"/>
      <c r="C48" s="12"/>
      <c r="K48" s="5"/>
    </row>
    <row r="49" spans="2:11" x14ac:dyDescent="0.25">
      <c r="B49"/>
      <c r="J49" s="1" t="s">
        <v>103</v>
      </c>
      <c r="K49" s="5"/>
    </row>
    <row r="50" spans="2:11" x14ac:dyDescent="0.25">
      <c r="B50"/>
      <c r="J50" t="s">
        <v>266</v>
      </c>
      <c r="K50" s="4">
        <f t="shared" ref="K50:K63" si="2">COUNTIFS($J$2:$K$46,J50)</f>
        <v>3</v>
      </c>
    </row>
    <row r="51" spans="2:11" x14ac:dyDescent="0.25">
      <c r="B51"/>
      <c r="J51" t="s">
        <v>273</v>
      </c>
      <c r="K51" s="4">
        <f t="shared" si="2"/>
        <v>2</v>
      </c>
    </row>
    <row r="52" spans="2:11" x14ac:dyDescent="0.25">
      <c r="J52" t="s">
        <v>325</v>
      </c>
      <c r="K52" s="4">
        <f t="shared" si="2"/>
        <v>3</v>
      </c>
    </row>
    <row r="53" spans="2:11" x14ac:dyDescent="0.25">
      <c r="B53"/>
      <c r="J53" t="s">
        <v>315</v>
      </c>
      <c r="K53" s="4">
        <f t="shared" si="2"/>
        <v>3</v>
      </c>
    </row>
    <row r="54" spans="2:11" x14ac:dyDescent="0.25">
      <c r="B54"/>
      <c r="J54" t="s">
        <v>261</v>
      </c>
      <c r="K54" s="4">
        <f t="shared" si="2"/>
        <v>6</v>
      </c>
    </row>
    <row r="55" spans="2:11" x14ac:dyDescent="0.25">
      <c r="B55"/>
      <c r="J55" s="10" t="s">
        <v>252</v>
      </c>
      <c r="K55" s="4">
        <f t="shared" si="2"/>
        <v>4</v>
      </c>
    </row>
    <row r="56" spans="2:11" x14ac:dyDescent="0.25">
      <c r="B56"/>
      <c r="J56" t="s">
        <v>326</v>
      </c>
      <c r="K56" s="4">
        <f t="shared" si="2"/>
        <v>2</v>
      </c>
    </row>
    <row r="57" spans="2:11" x14ac:dyDescent="0.25">
      <c r="B57" s="3"/>
      <c r="J57" t="s">
        <v>23</v>
      </c>
      <c r="K57" s="4">
        <f t="shared" si="2"/>
        <v>3</v>
      </c>
    </row>
    <row r="58" spans="2:11" x14ac:dyDescent="0.25">
      <c r="J58" t="s">
        <v>249</v>
      </c>
      <c r="K58" s="4">
        <f t="shared" si="2"/>
        <v>6</v>
      </c>
    </row>
    <row r="59" spans="2:11" x14ac:dyDescent="0.25">
      <c r="B59"/>
      <c r="J59" t="s">
        <v>203</v>
      </c>
      <c r="K59" s="4">
        <f t="shared" si="2"/>
        <v>2</v>
      </c>
    </row>
    <row r="60" spans="2:11" x14ac:dyDescent="0.25">
      <c r="B60"/>
      <c r="J60" t="s">
        <v>262</v>
      </c>
      <c r="K60" s="4">
        <f t="shared" si="2"/>
        <v>6</v>
      </c>
    </row>
    <row r="61" spans="2:11" x14ac:dyDescent="0.25">
      <c r="B61"/>
      <c r="J61" t="s">
        <v>309</v>
      </c>
      <c r="K61" s="4">
        <f t="shared" si="2"/>
        <v>4</v>
      </c>
    </row>
    <row r="62" spans="2:11" x14ac:dyDescent="0.25">
      <c r="B62"/>
      <c r="J62" t="s">
        <v>314</v>
      </c>
      <c r="K62" s="4">
        <f t="shared" si="2"/>
        <v>6</v>
      </c>
    </row>
    <row r="63" spans="2:11" x14ac:dyDescent="0.25">
      <c r="B63" s="3"/>
      <c r="J63" t="s">
        <v>254</v>
      </c>
      <c r="K63" s="4">
        <f t="shared" si="2"/>
        <v>2</v>
      </c>
    </row>
    <row r="64" spans="2:11" x14ac:dyDescent="0.25">
      <c r="J64" t="s">
        <v>223</v>
      </c>
      <c r="K64" s="4">
        <f>SUM(K50:K63)</f>
        <v>52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&amp;LSalibandyliitto&amp;CNaisten Salibandyliigan play offs ottelut kaudella 2013-14&amp;R23.4.2014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65"/>
  <sheetViews>
    <sheetView workbookViewId="0">
      <pane ySplit="1" topLeftCell="A2" activePane="bottomLeft" state="frozen"/>
      <selection pane="bottomLeft"/>
    </sheetView>
  </sheetViews>
  <sheetFormatPr defaultRowHeight="13.2" x14ac:dyDescent="0.25"/>
  <cols>
    <col min="1" max="1" width="10.5546875" style="15" customWidth="1"/>
    <col min="2" max="2" width="2.109375" customWidth="1"/>
    <col min="3" max="3" width="9.33203125" style="5" customWidth="1"/>
    <col min="4" max="4" width="3.5546875" style="4" customWidth="1"/>
    <col min="5" max="5" width="9.33203125" style="5" customWidth="1"/>
    <col min="6" max="6" width="4.5546875" style="4" customWidth="1"/>
    <col min="7" max="7" width="2.44140625" style="4" customWidth="1"/>
    <col min="8" max="8" width="4.33203125" style="4" customWidth="1"/>
    <col min="9" max="9" width="7.5546875" style="4" customWidth="1"/>
    <col min="10" max="11" width="16.33203125" customWidth="1"/>
    <col min="13" max="13" width="12" bestFit="1" customWidth="1"/>
  </cols>
  <sheetData>
    <row r="1" spans="1:20" s="1" customFormat="1" x14ac:dyDescent="0.25">
      <c r="A1" s="13" t="s">
        <v>0</v>
      </c>
      <c r="C1" s="3" t="s">
        <v>1</v>
      </c>
      <c r="D1" s="2"/>
      <c r="E1" s="3" t="s">
        <v>2</v>
      </c>
      <c r="F1" s="2"/>
      <c r="G1" s="2"/>
      <c r="H1" s="2"/>
      <c r="I1" s="2" t="s">
        <v>3</v>
      </c>
      <c r="J1" s="1" t="s">
        <v>317</v>
      </c>
    </row>
    <row r="2" spans="1:20" s="1" customFormat="1" x14ac:dyDescent="0.25">
      <c r="A2" s="13"/>
      <c r="C2" s="3"/>
      <c r="D2" s="2"/>
      <c r="E2" s="3"/>
      <c r="F2" s="2"/>
      <c r="G2" s="2"/>
      <c r="H2" s="2"/>
      <c r="I2" s="2"/>
    </row>
    <row r="3" spans="1:20" x14ac:dyDescent="0.25">
      <c r="A3" s="14" t="s">
        <v>137</v>
      </c>
      <c r="N3" s="4" t="s">
        <v>276</v>
      </c>
      <c r="O3" s="4" t="s">
        <v>277</v>
      </c>
      <c r="P3" s="4" t="s">
        <v>278</v>
      </c>
      <c r="Q3" s="4" t="s">
        <v>279</v>
      </c>
      <c r="R3" s="4" t="s">
        <v>280</v>
      </c>
      <c r="S3" s="4" t="s">
        <v>281</v>
      </c>
      <c r="T3" s="4" t="s">
        <v>282</v>
      </c>
    </row>
    <row r="4" spans="1:20" x14ac:dyDescent="0.25">
      <c r="A4" t="s">
        <v>306</v>
      </c>
      <c r="C4" t="s">
        <v>61</v>
      </c>
      <c r="D4" s="4" t="s">
        <v>4</v>
      </c>
      <c r="E4" t="s">
        <v>48</v>
      </c>
      <c r="F4" s="4">
        <v>13</v>
      </c>
      <c r="G4" s="4" t="s">
        <v>4</v>
      </c>
      <c r="H4" s="4">
        <v>3</v>
      </c>
      <c r="I4" s="4">
        <v>110</v>
      </c>
      <c r="J4" t="s">
        <v>261</v>
      </c>
      <c r="K4" t="s">
        <v>262</v>
      </c>
      <c r="M4" t="s">
        <v>61</v>
      </c>
      <c r="N4" s="4">
        <v>12</v>
      </c>
      <c r="O4" s="4">
        <v>9</v>
      </c>
      <c r="P4" s="4">
        <v>0</v>
      </c>
      <c r="Q4" s="4">
        <v>3</v>
      </c>
      <c r="R4" s="4">
        <f>F4+H5+F6+F26+H27+F28+H29+F30+F44+H45+F46+H47</f>
        <v>62</v>
      </c>
      <c r="S4" s="4">
        <f>H4+F5+H6+H26+F27+H28+F29+H30+H44+F45+H46+F47</f>
        <v>48</v>
      </c>
      <c r="T4" s="4">
        <f>O4*2</f>
        <v>18</v>
      </c>
    </row>
    <row r="5" spans="1:20" x14ac:dyDescent="0.25">
      <c r="A5" t="s">
        <v>307</v>
      </c>
      <c r="C5" t="s">
        <v>48</v>
      </c>
      <c r="D5" s="4" t="s">
        <v>4</v>
      </c>
      <c r="E5" t="s">
        <v>61</v>
      </c>
      <c r="F5" s="4">
        <v>5</v>
      </c>
      <c r="G5" s="4" t="s">
        <v>4</v>
      </c>
      <c r="H5" s="4">
        <v>6</v>
      </c>
      <c r="I5" s="4">
        <v>213</v>
      </c>
      <c r="J5" t="s">
        <v>262</v>
      </c>
      <c r="K5" t="s">
        <v>274</v>
      </c>
      <c r="M5" t="s">
        <v>183</v>
      </c>
      <c r="N5" s="4">
        <v>11</v>
      </c>
      <c r="O5" s="4">
        <v>7</v>
      </c>
      <c r="P5" s="4">
        <v>0</v>
      </c>
      <c r="Q5" s="4">
        <v>4</v>
      </c>
      <c r="R5" s="4">
        <f>F9+H10+F11+F33+H34+F35+H36+H44+F45+H46+F47</f>
        <v>59</v>
      </c>
      <c r="S5" s="4">
        <f>H9+F10+H11+H33+F34+H35+F36+F44+H45+F46+H47</f>
        <v>39</v>
      </c>
      <c r="T5" s="4">
        <f>O5*2</f>
        <v>14</v>
      </c>
    </row>
    <row r="6" spans="1:20" x14ac:dyDescent="0.25">
      <c r="A6" t="s">
        <v>308</v>
      </c>
      <c r="C6" t="s">
        <v>61</v>
      </c>
      <c r="D6" s="4" t="s">
        <v>4</v>
      </c>
      <c r="E6" t="s">
        <v>48</v>
      </c>
      <c r="F6" s="4">
        <v>10</v>
      </c>
      <c r="G6" s="4" t="s">
        <v>4</v>
      </c>
      <c r="H6" s="4">
        <v>4</v>
      </c>
      <c r="I6" s="4">
        <v>137</v>
      </c>
      <c r="J6" t="s">
        <v>231</v>
      </c>
      <c r="K6" t="s">
        <v>274</v>
      </c>
      <c r="M6" t="s">
        <v>255</v>
      </c>
      <c r="N6" s="4">
        <v>8</v>
      </c>
      <c r="O6" s="4">
        <v>5</v>
      </c>
      <c r="P6" s="4">
        <v>0</v>
      </c>
      <c r="Q6" s="4">
        <v>3</v>
      </c>
      <c r="R6" s="4">
        <f>F14+H15+F16+H33+F34+H35+F36+F40</f>
        <v>35</v>
      </c>
      <c r="S6" s="4">
        <f>H14+F15+H16+F33+H34+F35+H36+H40</f>
        <v>36</v>
      </c>
      <c r="T6" s="4">
        <f t="shared" ref="T6:T11" si="0">O6*2</f>
        <v>10</v>
      </c>
    </row>
    <row r="7" spans="1:20" x14ac:dyDescent="0.25">
      <c r="C7" s="1" t="s">
        <v>160</v>
      </c>
      <c r="M7" t="s">
        <v>239</v>
      </c>
      <c r="N7" s="4">
        <v>10</v>
      </c>
      <c r="O7" s="4">
        <v>5</v>
      </c>
      <c r="P7" s="4">
        <v>0</v>
      </c>
      <c r="Q7" s="4">
        <v>5</v>
      </c>
      <c r="R7" s="4">
        <f>H19+F20+H21+F22+H26+F27+H28+F29+H30+H40</f>
        <v>40</v>
      </c>
      <c r="S7" s="4">
        <f>F19+H20+F21+H22+F26+H27+F28+H29+F30+F40</f>
        <v>31</v>
      </c>
      <c r="T7" s="4">
        <f t="shared" si="0"/>
        <v>10</v>
      </c>
    </row>
    <row r="8" spans="1:20" x14ac:dyDescent="0.25">
      <c r="C8" s="1"/>
      <c r="M8" t="s">
        <v>158</v>
      </c>
      <c r="N8" s="4">
        <v>4</v>
      </c>
      <c r="O8" s="4">
        <v>1</v>
      </c>
      <c r="P8" s="4">
        <v>0</v>
      </c>
      <c r="Q8" s="4">
        <v>3</v>
      </c>
      <c r="R8" s="4">
        <f>F19+H20+F21+H22</f>
        <v>8</v>
      </c>
      <c r="S8" s="4">
        <f>H19+F20+H21+F22</f>
        <v>13</v>
      </c>
      <c r="T8" s="4">
        <f t="shared" si="0"/>
        <v>2</v>
      </c>
    </row>
    <row r="9" spans="1:20" x14ac:dyDescent="0.25">
      <c r="A9" t="s">
        <v>306</v>
      </c>
      <c r="C9" t="s">
        <v>183</v>
      </c>
      <c r="D9" s="4" t="s">
        <v>4</v>
      </c>
      <c r="E9" t="s">
        <v>224</v>
      </c>
      <c r="F9" s="4">
        <v>7</v>
      </c>
      <c r="G9" s="4" t="s">
        <v>4</v>
      </c>
      <c r="H9" s="4">
        <v>4</v>
      </c>
      <c r="I9" s="4">
        <v>131</v>
      </c>
      <c r="J9" t="s">
        <v>266</v>
      </c>
      <c r="K9" t="s">
        <v>309</v>
      </c>
      <c r="M9" t="s">
        <v>224</v>
      </c>
      <c r="N9" s="4">
        <v>3</v>
      </c>
      <c r="O9" s="4">
        <v>0</v>
      </c>
      <c r="P9" s="4">
        <v>0</v>
      </c>
      <c r="Q9" s="4">
        <v>3</v>
      </c>
      <c r="R9" s="4">
        <f>H9+F10+H11</f>
        <v>10</v>
      </c>
      <c r="S9" s="4">
        <f>F9+H10+F11</f>
        <v>22</v>
      </c>
      <c r="T9" s="4">
        <f>O9*2</f>
        <v>0</v>
      </c>
    </row>
    <row r="10" spans="1:20" x14ac:dyDescent="0.25">
      <c r="A10" t="s">
        <v>310</v>
      </c>
      <c r="C10" t="s">
        <v>224</v>
      </c>
      <c r="D10" s="4" t="s">
        <v>4</v>
      </c>
      <c r="E10" t="s">
        <v>183</v>
      </c>
      <c r="F10" s="4">
        <v>1</v>
      </c>
      <c r="G10" s="4" t="s">
        <v>4</v>
      </c>
      <c r="H10" s="4">
        <v>5</v>
      </c>
      <c r="I10" s="4">
        <v>103</v>
      </c>
      <c r="J10" t="s">
        <v>231</v>
      </c>
      <c r="K10" t="s">
        <v>249</v>
      </c>
      <c r="M10" t="s">
        <v>48</v>
      </c>
      <c r="N10" s="4">
        <v>3</v>
      </c>
      <c r="O10" s="4">
        <v>0</v>
      </c>
      <c r="P10" s="4">
        <v>0</v>
      </c>
      <c r="Q10" s="4">
        <v>3</v>
      </c>
      <c r="R10" s="4">
        <f>H4+F5+H6</f>
        <v>12</v>
      </c>
      <c r="S10" s="4">
        <f>F4+H5+F6</f>
        <v>29</v>
      </c>
      <c r="T10" s="4">
        <f t="shared" si="0"/>
        <v>0</v>
      </c>
    </row>
    <row r="11" spans="1:20" x14ac:dyDescent="0.25">
      <c r="A11" t="s">
        <v>311</v>
      </c>
      <c r="C11" t="s">
        <v>183</v>
      </c>
      <c r="D11" s="4" t="s">
        <v>4</v>
      </c>
      <c r="E11" t="s">
        <v>224</v>
      </c>
      <c r="F11" s="4">
        <v>10</v>
      </c>
      <c r="G11" s="4" t="s">
        <v>4</v>
      </c>
      <c r="H11" s="4">
        <v>5</v>
      </c>
      <c r="I11" s="4">
        <v>121</v>
      </c>
      <c r="J11" t="s">
        <v>249</v>
      </c>
      <c r="K11" t="s">
        <v>312</v>
      </c>
      <c r="M11" t="s">
        <v>13</v>
      </c>
      <c r="N11" s="4">
        <v>3</v>
      </c>
      <c r="O11" s="4">
        <v>0</v>
      </c>
      <c r="P11" s="4">
        <v>0</v>
      </c>
      <c r="Q11" s="4">
        <v>3</v>
      </c>
      <c r="R11" s="4">
        <f>H14+F15+H16</f>
        <v>8</v>
      </c>
      <c r="S11" s="4">
        <f>F14+H15+F16</f>
        <v>16</v>
      </c>
      <c r="T11" s="4">
        <f t="shared" si="0"/>
        <v>0</v>
      </c>
    </row>
    <row r="12" spans="1:20" x14ac:dyDescent="0.25">
      <c r="A12"/>
      <c r="C12" s="1" t="s">
        <v>275</v>
      </c>
      <c r="E12"/>
      <c r="N12" s="4">
        <f>SUM(N4:N11)</f>
        <v>54</v>
      </c>
      <c r="O12" s="4">
        <f t="shared" ref="O12:T12" si="1">SUM(O4:O11)</f>
        <v>27</v>
      </c>
      <c r="P12" s="4">
        <f t="shared" si="1"/>
        <v>0</v>
      </c>
      <c r="Q12" s="4">
        <f t="shared" si="1"/>
        <v>27</v>
      </c>
      <c r="R12" s="4">
        <f t="shared" si="1"/>
        <v>234</v>
      </c>
      <c r="S12" s="4">
        <f t="shared" si="1"/>
        <v>234</v>
      </c>
      <c r="T12" s="4">
        <f t="shared" si="1"/>
        <v>54</v>
      </c>
    </row>
    <row r="13" spans="1:20" x14ac:dyDescent="0.25">
      <c r="K13" s="5"/>
    </row>
    <row r="14" spans="1:20" x14ac:dyDescent="0.25">
      <c r="A14" t="s">
        <v>306</v>
      </c>
      <c r="C14" t="s">
        <v>255</v>
      </c>
      <c r="D14" s="4" t="s">
        <v>4</v>
      </c>
      <c r="E14" t="s">
        <v>13</v>
      </c>
      <c r="F14" s="4">
        <v>7</v>
      </c>
      <c r="G14" s="4" t="s">
        <v>4</v>
      </c>
      <c r="H14" s="4">
        <v>3</v>
      </c>
      <c r="I14" s="4">
        <v>150</v>
      </c>
      <c r="J14" s="10" t="s">
        <v>188</v>
      </c>
      <c r="K14" t="s">
        <v>314</v>
      </c>
    </row>
    <row r="15" spans="1:20" x14ac:dyDescent="0.25">
      <c r="A15" t="s">
        <v>310</v>
      </c>
      <c r="C15" t="s">
        <v>13</v>
      </c>
      <c r="D15" s="4" t="s">
        <v>4</v>
      </c>
      <c r="E15" t="s">
        <v>255</v>
      </c>
      <c r="F15" s="4">
        <v>4</v>
      </c>
      <c r="G15" s="4" t="s">
        <v>4</v>
      </c>
      <c r="H15" s="4">
        <v>6</v>
      </c>
      <c r="I15" s="4">
        <v>125</v>
      </c>
      <c r="J15" t="s">
        <v>266</v>
      </c>
      <c r="K15" t="s">
        <v>309</v>
      </c>
      <c r="M15" s="1" t="s">
        <v>327</v>
      </c>
    </row>
    <row r="16" spans="1:20" x14ac:dyDescent="0.25">
      <c r="A16" t="s">
        <v>311</v>
      </c>
      <c r="C16" t="s">
        <v>255</v>
      </c>
      <c r="D16" s="4" t="s">
        <v>4</v>
      </c>
      <c r="E16" t="s">
        <v>13</v>
      </c>
      <c r="F16" s="4">
        <v>3</v>
      </c>
      <c r="G16" s="4" t="s">
        <v>4</v>
      </c>
      <c r="H16" s="4">
        <v>1</v>
      </c>
      <c r="I16" s="4">
        <v>168</v>
      </c>
      <c r="J16" t="s">
        <v>266</v>
      </c>
      <c r="K16" t="s">
        <v>314</v>
      </c>
      <c r="M16" t="s">
        <v>328</v>
      </c>
      <c r="N16" s="12" t="s">
        <v>353</v>
      </c>
      <c r="O16" t="s">
        <v>61</v>
      </c>
      <c r="P16" t="s">
        <v>48</v>
      </c>
      <c r="Q16" s="4">
        <v>3</v>
      </c>
      <c r="R16" s="4">
        <v>0</v>
      </c>
    </row>
    <row r="17" spans="1:18" x14ac:dyDescent="0.25">
      <c r="C17" s="1" t="s">
        <v>316</v>
      </c>
      <c r="K17" s="5"/>
      <c r="M17" t="s">
        <v>328</v>
      </c>
      <c r="N17" s="12" t="s">
        <v>353</v>
      </c>
      <c r="O17" t="s">
        <v>183</v>
      </c>
      <c r="P17" s="5" t="s">
        <v>224</v>
      </c>
      <c r="Q17" s="4">
        <v>3</v>
      </c>
      <c r="R17" s="4">
        <v>0</v>
      </c>
    </row>
    <row r="18" spans="1:18" x14ac:dyDescent="0.25">
      <c r="C18" s="1"/>
      <c r="K18" s="5"/>
      <c r="M18" t="s">
        <v>328</v>
      </c>
      <c r="N18" s="12" t="s">
        <v>353</v>
      </c>
      <c r="O18" t="s">
        <v>255</v>
      </c>
      <c r="P18" s="5" t="s">
        <v>13</v>
      </c>
      <c r="Q18" s="4">
        <v>3</v>
      </c>
      <c r="R18" s="4">
        <v>0</v>
      </c>
    </row>
    <row r="19" spans="1:18" x14ac:dyDescent="0.25">
      <c r="A19" t="s">
        <v>306</v>
      </c>
      <c r="C19" t="s">
        <v>158</v>
      </c>
      <c r="D19" s="4" t="s">
        <v>4</v>
      </c>
      <c r="E19" t="s">
        <v>239</v>
      </c>
      <c r="F19" s="4">
        <v>3</v>
      </c>
      <c r="G19" s="4" t="s">
        <v>4</v>
      </c>
      <c r="H19" s="4">
        <v>1</v>
      </c>
      <c r="I19" s="4">
        <v>221</v>
      </c>
      <c r="J19" t="s">
        <v>70</v>
      </c>
      <c r="K19" t="s">
        <v>315</v>
      </c>
      <c r="M19" t="s">
        <v>328</v>
      </c>
      <c r="N19" s="12" t="s">
        <v>353</v>
      </c>
      <c r="O19" t="s">
        <v>239</v>
      </c>
      <c r="P19" t="s">
        <v>158</v>
      </c>
      <c r="Q19" s="4">
        <v>3</v>
      </c>
      <c r="R19" s="4">
        <v>1</v>
      </c>
    </row>
    <row r="20" spans="1:18" x14ac:dyDescent="0.25">
      <c r="A20" t="s">
        <v>310</v>
      </c>
      <c r="C20" t="s">
        <v>239</v>
      </c>
      <c r="D20" s="4" t="s">
        <v>4</v>
      </c>
      <c r="E20" t="s">
        <v>158</v>
      </c>
      <c r="F20" s="4">
        <v>3</v>
      </c>
      <c r="G20" s="4" t="s">
        <v>4</v>
      </c>
      <c r="H20" s="4">
        <v>0</v>
      </c>
      <c r="I20" s="4">
        <v>348</v>
      </c>
      <c r="J20" t="s">
        <v>23</v>
      </c>
      <c r="K20" t="s">
        <v>254</v>
      </c>
      <c r="M20" t="s">
        <v>330</v>
      </c>
      <c r="N20" s="12" t="s">
        <v>353</v>
      </c>
      <c r="O20" t="s">
        <v>61</v>
      </c>
      <c r="P20" t="s">
        <v>239</v>
      </c>
      <c r="Q20" s="4">
        <v>3</v>
      </c>
      <c r="R20" s="4">
        <v>2</v>
      </c>
    </row>
    <row r="21" spans="1:18" x14ac:dyDescent="0.25">
      <c r="A21" t="s">
        <v>311</v>
      </c>
      <c r="C21" t="s">
        <v>158</v>
      </c>
      <c r="D21" s="4" t="s">
        <v>4</v>
      </c>
      <c r="E21" t="s">
        <v>239</v>
      </c>
      <c r="F21" s="4">
        <v>2</v>
      </c>
      <c r="G21" s="4" t="s">
        <v>4</v>
      </c>
      <c r="H21" s="4">
        <v>4</v>
      </c>
      <c r="I21" s="4">
        <v>324</v>
      </c>
      <c r="J21" t="s">
        <v>70</v>
      </c>
      <c r="K21" t="s">
        <v>23</v>
      </c>
      <c r="M21" t="s">
        <v>330</v>
      </c>
      <c r="N21" s="12" t="s">
        <v>353</v>
      </c>
      <c r="O21" t="s">
        <v>183</v>
      </c>
      <c r="P21" t="s">
        <v>255</v>
      </c>
      <c r="Q21" s="4">
        <v>3</v>
      </c>
      <c r="R21" s="4">
        <v>1</v>
      </c>
    </row>
    <row r="22" spans="1:18" x14ac:dyDescent="0.25">
      <c r="A22" t="s">
        <v>313</v>
      </c>
      <c r="C22" t="s">
        <v>239</v>
      </c>
      <c r="D22" s="4" t="s">
        <v>4</v>
      </c>
      <c r="E22" t="s">
        <v>158</v>
      </c>
      <c r="F22" s="4">
        <v>5</v>
      </c>
      <c r="G22" s="4" t="s">
        <v>4</v>
      </c>
      <c r="H22" s="4">
        <v>3</v>
      </c>
      <c r="I22" s="4">
        <v>481</v>
      </c>
      <c r="J22" t="s">
        <v>70</v>
      </c>
      <c r="K22" t="s">
        <v>315</v>
      </c>
      <c r="M22" t="s">
        <v>331</v>
      </c>
      <c r="N22" s="12" t="s">
        <v>353</v>
      </c>
      <c r="O22" t="s">
        <v>255</v>
      </c>
      <c r="P22" t="s">
        <v>239</v>
      </c>
      <c r="Q22" s="12">
        <v>1</v>
      </c>
      <c r="R22" s="4">
        <v>0</v>
      </c>
    </row>
    <row r="23" spans="1:18" x14ac:dyDescent="0.25">
      <c r="C23" s="1" t="s">
        <v>260</v>
      </c>
      <c r="G23" s="4" t="s">
        <v>186</v>
      </c>
      <c r="M23" t="s">
        <v>332</v>
      </c>
      <c r="N23" s="12" t="s">
        <v>353</v>
      </c>
      <c r="O23" t="s">
        <v>61</v>
      </c>
      <c r="P23" t="s">
        <v>183</v>
      </c>
      <c r="Q23" s="4">
        <v>3</v>
      </c>
      <c r="R23" s="4">
        <v>1</v>
      </c>
    </row>
    <row r="24" spans="1:18" x14ac:dyDescent="0.25">
      <c r="C24" s="1"/>
      <c r="M24" t="s">
        <v>333</v>
      </c>
      <c r="Q24" s="4">
        <f>SUM(Q16:Q23)</f>
        <v>22</v>
      </c>
      <c r="R24" s="4">
        <f>SUM(R16:R23)</f>
        <v>5</v>
      </c>
    </row>
    <row r="25" spans="1:18" x14ac:dyDescent="0.25">
      <c r="A25" s="14" t="s">
        <v>97</v>
      </c>
      <c r="C25"/>
    </row>
    <row r="26" spans="1:18" x14ac:dyDescent="0.25">
      <c r="A26" s="15">
        <v>41356</v>
      </c>
      <c r="C26" t="s">
        <v>61</v>
      </c>
      <c r="D26" s="4" t="s">
        <v>4</v>
      </c>
      <c r="E26" t="s">
        <v>239</v>
      </c>
      <c r="F26" s="4">
        <v>4</v>
      </c>
      <c r="G26" s="4" t="s">
        <v>4</v>
      </c>
      <c r="H26" s="4">
        <v>8</v>
      </c>
      <c r="I26" s="4">
        <v>111</v>
      </c>
      <c r="J26" t="s">
        <v>231</v>
      </c>
      <c r="K26" s="11" t="s">
        <v>314</v>
      </c>
    </row>
    <row r="27" spans="1:18" x14ac:dyDescent="0.25">
      <c r="A27" s="15">
        <v>41357</v>
      </c>
      <c r="C27" t="s">
        <v>239</v>
      </c>
      <c r="D27" s="4" t="s">
        <v>4</v>
      </c>
      <c r="E27" t="s">
        <v>61</v>
      </c>
      <c r="F27" s="4">
        <v>7</v>
      </c>
      <c r="G27" s="4" t="s">
        <v>4</v>
      </c>
      <c r="H27" s="4">
        <v>3</v>
      </c>
      <c r="I27" s="4">
        <v>466</v>
      </c>
      <c r="J27" t="s">
        <v>231</v>
      </c>
      <c r="K27" s="11" t="s">
        <v>314</v>
      </c>
    </row>
    <row r="28" spans="1:18" x14ac:dyDescent="0.25">
      <c r="A28" s="15">
        <v>41360</v>
      </c>
      <c r="C28" t="s">
        <v>61</v>
      </c>
      <c r="D28" s="4" t="s">
        <v>4</v>
      </c>
      <c r="E28" t="s">
        <v>239</v>
      </c>
      <c r="F28" s="4">
        <v>3</v>
      </c>
      <c r="G28" s="4" t="s">
        <v>4</v>
      </c>
      <c r="H28" s="4">
        <v>2</v>
      </c>
      <c r="I28" s="4">
        <v>152</v>
      </c>
      <c r="J28" t="s">
        <v>231</v>
      </c>
      <c r="K28" t="s">
        <v>249</v>
      </c>
    </row>
    <row r="29" spans="1:18" x14ac:dyDescent="0.25">
      <c r="A29" s="15">
        <v>41363</v>
      </c>
      <c r="C29" t="s">
        <v>239</v>
      </c>
      <c r="D29" s="4" t="s">
        <v>4</v>
      </c>
      <c r="E29" t="s">
        <v>61</v>
      </c>
      <c r="F29" s="4">
        <v>2</v>
      </c>
      <c r="G29" s="4" t="s">
        <v>4</v>
      </c>
      <c r="H29" s="4">
        <v>3</v>
      </c>
      <c r="I29" s="4">
        <v>657</v>
      </c>
      <c r="J29" t="s">
        <v>249</v>
      </c>
      <c r="K29" s="11" t="s">
        <v>314</v>
      </c>
    </row>
    <row r="30" spans="1:18" x14ac:dyDescent="0.25">
      <c r="A30" s="15">
        <v>41365</v>
      </c>
      <c r="C30" t="s">
        <v>61</v>
      </c>
      <c r="D30" s="4" t="s">
        <v>4</v>
      </c>
      <c r="E30" t="s">
        <v>239</v>
      </c>
      <c r="F30" s="4">
        <v>5</v>
      </c>
      <c r="G30" s="4" t="s">
        <v>4</v>
      </c>
      <c r="H30" s="4">
        <v>4</v>
      </c>
      <c r="I30" s="4">
        <v>452</v>
      </c>
      <c r="J30" t="s">
        <v>231</v>
      </c>
      <c r="K30" t="s">
        <v>249</v>
      </c>
    </row>
    <row r="31" spans="1:18" x14ac:dyDescent="0.25">
      <c r="C31" s="1" t="s">
        <v>163</v>
      </c>
      <c r="K31" s="5"/>
    </row>
    <row r="33" spans="1:11" x14ac:dyDescent="0.25">
      <c r="A33" s="15">
        <v>41356</v>
      </c>
      <c r="C33" t="s">
        <v>183</v>
      </c>
      <c r="D33" s="4" t="s">
        <v>4</v>
      </c>
      <c r="E33" t="s">
        <v>255</v>
      </c>
      <c r="F33" s="4">
        <v>3</v>
      </c>
      <c r="G33" s="4" t="s">
        <v>4</v>
      </c>
      <c r="H33" s="4">
        <v>5</v>
      </c>
      <c r="I33" s="4">
        <v>187</v>
      </c>
      <c r="J33" t="s">
        <v>70</v>
      </c>
      <c r="K33" t="s">
        <v>315</v>
      </c>
    </row>
    <row r="34" spans="1:11" x14ac:dyDescent="0.25">
      <c r="A34" s="15">
        <v>41357</v>
      </c>
      <c r="C34" t="s">
        <v>255</v>
      </c>
      <c r="D34" s="4" t="s">
        <v>4</v>
      </c>
      <c r="E34" t="s">
        <v>183</v>
      </c>
      <c r="F34" s="4">
        <v>3</v>
      </c>
      <c r="G34" s="4" t="s">
        <v>4</v>
      </c>
      <c r="H34" s="4">
        <v>7</v>
      </c>
      <c r="I34" s="4">
        <v>274</v>
      </c>
      <c r="J34" t="s">
        <v>70</v>
      </c>
      <c r="K34" t="s">
        <v>261</v>
      </c>
    </row>
    <row r="35" spans="1:11" x14ac:dyDescent="0.25">
      <c r="A35" s="15">
        <v>41360</v>
      </c>
      <c r="C35" t="s">
        <v>183</v>
      </c>
      <c r="D35" s="4" t="s">
        <v>4</v>
      </c>
      <c r="E35" t="s">
        <v>255</v>
      </c>
      <c r="F35" s="4">
        <v>9</v>
      </c>
      <c r="G35" s="4" t="s">
        <v>4</v>
      </c>
      <c r="H35" s="4">
        <v>4</v>
      </c>
      <c r="I35" s="4">
        <v>131</v>
      </c>
      <c r="J35" t="s">
        <v>315</v>
      </c>
      <c r="K35" t="s">
        <v>261</v>
      </c>
    </row>
    <row r="36" spans="1:11" x14ac:dyDescent="0.25">
      <c r="A36" s="15">
        <v>41363</v>
      </c>
      <c r="C36" t="s">
        <v>255</v>
      </c>
      <c r="D36" s="4" t="s">
        <v>4</v>
      </c>
      <c r="E36" t="s">
        <v>183</v>
      </c>
      <c r="F36" s="4">
        <v>2</v>
      </c>
      <c r="G36" s="4" t="s">
        <v>4</v>
      </c>
      <c r="H36" s="4">
        <v>5</v>
      </c>
      <c r="I36" s="4">
        <v>198</v>
      </c>
      <c r="J36" t="s">
        <v>70</v>
      </c>
      <c r="K36" t="s">
        <v>315</v>
      </c>
    </row>
    <row r="37" spans="1:11" x14ac:dyDescent="0.25">
      <c r="C37" s="3" t="s">
        <v>263</v>
      </c>
    </row>
    <row r="38" spans="1:11" x14ac:dyDescent="0.25">
      <c r="C38" s="3"/>
    </row>
    <row r="39" spans="1:11" x14ac:dyDescent="0.25">
      <c r="A39" s="14" t="s">
        <v>28</v>
      </c>
    </row>
    <row r="40" spans="1:11" x14ac:dyDescent="0.25">
      <c r="A40" s="15">
        <v>41370</v>
      </c>
      <c r="C40" t="s">
        <v>255</v>
      </c>
      <c r="D40" s="12" t="s">
        <v>4</v>
      </c>
      <c r="E40" t="s">
        <v>239</v>
      </c>
      <c r="F40" s="4">
        <v>5</v>
      </c>
      <c r="G40" s="12" t="s">
        <v>4</v>
      </c>
      <c r="H40" s="4">
        <v>4</v>
      </c>
      <c r="I40" s="4">
        <v>283</v>
      </c>
      <c r="J40" t="s">
        <v>70</v>
      </c>
      <c r="K40" t="s">
        <v>315</v>
      </c>
    </row>
    <row r="41" spans="1:11" x14ac:dyDescent="0.25">
      <c r="C41" s="1" t="s">
        <v>318</v>
      </c>
      <c r="D41" s="12"/>
      <c r="K41" s="5"/>
    </row>
    <row r="42" spans="1:11" x14ac:dyDescent="0.25">
      <c r="C42" s="1"/>
      <c r="D42" s="12"/>
      <c r="K42" s="5"/>
    </row>
    <row r="43" spans="1:11" x14ac:dyDescent="0.25">
      <c r="A43" s="14" t="s">
        <v>100</v>
      </c>
      <c r="C43"/>
      <c r="D43" s="12"/>
      <c r="K43" s="5"/>
    </row>
    <row r="44" spans="1:11" x14ac:dyDescent="0.25">
      <c r="A44" s="15">
        <v>41370</v>
      </c>
      <c r="C44" t="s">
        <v>61</v>
      </c>
      <c r="D44" s="4" t="s">
        <v>4</v>
      </c>
      <c r="E44" t="s">
        <v>183</v>
      </c>
      <c r="F44" s="4">
        <v>7</v>
      </c>
      <c r="G44" s="4" t="s">
        <v>4</v>
      </c>
      <c r="H44" s="4">
        <v>6</v>
      </c>
      <c r="I44" s="4">
        <v>324</v>
      </c>
      <c r="J44" t="s">
        <v>231</v>
      </c>
      <c r="K44" t="s">
        <v>249</v>
      </c>
    </row>
    <row r="45" spans="1:11" x14ac:dyDescent="0.25">
      <c r="A45" s="15">
        <v>41371</v>
      </c>
      <c r="C45" t="s">
        <v>183</v>
      </c>
      <c r="D45" s="4" t="s">
        <v>4</v>
      </c>
      <c r="E45" t="s">
        <v>61</v>
      </c>
      <c r="F45" s="4">
        <v>2</v>
      </c>
      <c r="G45" s="4" t="s">
        <v>4</v>
      </c>
      <c r="H45" s="4">
        <v>1</v>
      </c>
      <c r="I45" s="4">
        <v>292</v>
      </c>
      <c r="J45" t="s">
        <v>231</v>
      </c>
      <c r="K45" s="11" t="s">
        <v>314</v>
      </c>
    </row>
    <row r="46" spans="1:11" x14ac:dyDescent="0.25">
      <c r="A46" s="15">
        <v>41374</v>
      </c>
      <c r="C46" t="s">
        <v>61</v>
      </c>
      <c r="D46" s="4" t="s">
        <v>4</v>
      </c>
      <c r="E46" t="s">
        <v>183</v>
      </c>
      <c r="F46" s="4">
        <v>3</v>
      </c>
      <c r="G46" s="4" t="s">
        <v>4</v>
      </c>
      <c r="H46" s="4">
        <v>2</v>
      </c>
      <c r="I46" s="4">
        <v>352</v>
      </c>
      <c r="J46" t="s">
        <v>249</v>
      </c>
      <c r="K46" s="11" t="s">
        <v>314</v>
      </c>
    </row>
    <row r="47" spans="1:11" x14ac:dyDescent="0.25">
      <c r="A47" s="15">
        <v>41377</v>
      </c>
      <c r="C47" t="s">
        <v>183</v>
      </c>
      <c r="D47" s="4" t="s">
        <v>4</v>
      </c>
      <c r="E47" t="s">
        <v>61</v>
      </c>
      <c r="F47" s="4">
        <v>3</v>
      </c>
      <c r="G47" s="4" t="s">
        <v>4</v>
      </c>
      <c r="H47" s="4">
        <v>4</v>
      </c>
      <c r="I47" s="4">
        <v>589</v>
      </c>
      <c r="J47" t="s">
        <v>231</v>
      </c>
      <c r="K47" t="s">
        <v>249</v>
      </c>
    </row>
    <row r="48" spans="1:11" x14ac:dyDescent="0.25">
      <c r="C48" s="3" t="s">
        <v>284</v>
      </c>
    </row>
    <row r="49" spans="3:11" x14ac:dyDescent="0.25">
      <c r="C49"/>
      <c r="D49" s="12"/>
      <c r="K49" s="5"/>
    </row>
    <row r="50" spans="3:11" x14ac:dyDescent="0.25">
      <c r="C50"/>
      <c r="J50" s="1" t="s">
        <v>103</v>
      </c>
      <c r="K50" s="5"/>
    </row>
    <row r="51" spans="3:11" x14ac:dyDescent="0.25">
      <c r="C51"/>
      <c r="J51" t="s">
        <v>266</v>
      </c>
      <c r="K51" s="4">
        <f>COUNTIFS($J$2:$K$47,J51)</f>
        <v>3</v>
      </c>
    </row>
    <row r="52" spans="3:11" x14ac:dyDescent="0.25">
      <c r="C52" s="3"/>
      <c r="J52" t="s">
        <v>70</v>
      </c>
      <c r="K52" s="4">
        <f t="shared" ref="K52:K64" si="2">COUNTIFS($J$2:$K$47,J52)</f>
        <v>7</v>
      </c>
    </row>
    <row r="53" spans="3:11" x14ac:dyDescent="0.25">
      <c r="J53" t="s">
        <v>315</v>
      </c>
      <c r="K53" s="4">
        <f t="shared" si="2"/>
        <v>6</v>
      </c>
    </row>
    <row r="54" spans="3:11" x14ac:dyDescent="0.25">
      <c r="C54"/>
      <c r="J54" t="s">
        <v>261</v>
      </c>
      <c r="K54" s="4">
        <f t="shared" si="2"/>
        <v>3</v>
      </c>
    </row>
    <row r="55" spans="3:11" x14ac:dyDescent="0.25">
      <c r="C55"/>
      <c r="J55" t="s">
        <v>231</v>
      </c>
      <c r="K55" s="4">
        <f t="shared" si="2"/>
        <v>9</v>
      </c>
    </row>
    <row r="56" spans="3:11" x14ac:dyDescent="0.25">
      <c r="C56"/>
      <c r="J56" s="10" t="s">
        <v>188</v>
      </c>
      <c r="K56" s="4">
        <f t="shared" si="2"/>
        <v>1</v>
      </c>
    </row>
    <row r="57" spans="3:11" x14ac:dyDescent="0.25">
      <c r="C57"/>
      <c r="J57" t="s">
        <v>23</v>
      </c>
      <c r="K57" s="4">
        <f t="shared" si="2"/>
        <v>2</v>
      </c>
    </row>
    <row r="58" spans="3:11" x14ac:dyDescent="0.25">
      <c r="C58" s="3"/>
      <c r="J58" t="s">
        <v>249</v>
      </c>
      <c r="K58" s="4">
        <f t="shared" si="2"/>
        <v>8</v>
      </c>
    </row>
    <row r="59" spans="3:11" x14ac:dyDescent="0.25">
      <c r="J59" t="s">
        <v>262</v>
      </c>
      <c r="K59" s="4">
        <f t="shared" si="2"/>
        <v>2</v>
      </c>
    </row>
    <row r="60" spans="3:11" x14ac:dyDescent="0.25">
      <c r="C60"/>
      <c r="J60" t="s">
        <v>309</v>
      </c>
      <c r="K60" s="4">
        <f t="shared" si="2"/>
        <v>2</v>
      </c>
    </row>
    <row r="61" spans="3:11" x14ac:dyDescent="0.25">
      <c r="C61"/>
      <c r="J61" t="s">
        <v>314</v>
      </c>
      <c r="K61" s="4">
        <f t="shared" si="2"/>
        <v>7</v>
      </c>
    </row>
    <row r="62" spans="3:11" x14ac:dyDescent="0.25">
      <c r="C62"/>
      <c r="J62" t="s">
        <v>274</v>
      </c>
      <c r="K62" s="4">
        <f t="shared" si="2"/>
        <v>2</v>
      </c>
    </row>
    <row r="63" spans="3:11" x14ac:dyDescent="0.25">
      <c r="C63"/>
      <c r="J63" t="s">
        <v>254</v>
      </c>
      <c r="K63" s="4">
        <f t="shared" si="2"/>
        <v>1</v>
      </c>
    </row>
    <row r="64" spans="3:11" x14ac:dyDescent="0.25">
      <c r="C64" s="3"/>
      <c r="J64" t="s">
        <v>312</v>
      </c>
      <c r="K64" s="4">
        <f t="shared" si="2"/>
        <v>1</v>
      </c>
    </row>
    <row r="65" spans="10:11" x14ac:dyDescent="0.25">
      <c r="J65" t="s">
        <v>223</v>
      </c>
      <c r="K65" s="4">
        <f>SUM(K51:K64)</f>
        <v>54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&amp;LSalibandyliitto&amp;CNaisten Salibandyliigan play offs ottelut kaudella 2012-13&amp;R13.4.2013</oddHeader>
    <oddFooter>&amp;C&amp;P /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221BD704057F45BB41009A6A9BAFEE" ma:contentTypeVersion="2" ma:contentTypeDescription="Create a new document." ma:contentTypeScope="" ma:versionID="03f768b64cc9a6e4d1a45aa4e973e8b6">
  <xsd:schema xmlns:xsd="http://www.w3.org/2001/XMLSchema" xmlns:xs="http://www.w3.org/2001/XMLSchema" xmlns:p="http://schemas.microsoft.com/office/2006/metadata/properties" xmlns:ns2="5efced30-c558-4ca6-93cb-9214e51f158c" targetNamespace="http://schemas.microsoft.com/office/2006/metadata/properties" ma:root="true" ma:fieldsID="b4276085e3c27c180ed806a3cee188a4" ns2:_="">
    <xsd:import namespace="5efced30-c558-4ca6-93cb-9214e51f1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ed30-c558-4ca6-93cb-9214e51f1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71EA94-2E54-4A24-A949-0E19EF5C76D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113F5EF-F6CE-479E-9C4B-CAB5A8F62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7EBC54-D656-4EDD-9FB9-3A1344CACE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fced30-c558-4ca6-93cb-9214e51f1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28</vt:i4>
      </vt:variant>
    </vt:vector>
  </HeadingPairs>
  <TitlesOfParts>
    <vt:vector size="28" baseType="lpstr">
      <vt:lpstr>Maratontaulukko</vt:lpstr>
      <vt:lpstr>Ottelusarjat</vt:lpstr>
      <vt:lpstr>18-19</vt:lpstr>
      <vt:lpstr>17-18</vt:lpstr>
      <vt:lpstr>16-17</vt:lpstr>
      <vt:lpstr>15-16</vt:lpstr>
      <vt:lpstr>14-15</vt:lpstr>
      <vt:lpstr>13-14</vt:lpstr>
      <vt:lpstr>12-13</vt:lpstr>
      <vt:lpstr>11-12</vt:lpstr>
      <vt:lpstr>10-11</vt:lpstr>
      <vt:lpstr>09-10</vt:lpstr>
      <vt:lpstr>08-09</vt:lpstr>
      <vt:lpstr>07-08</vt:lpstr>
      <vt:lpstr>06-07</vt:lpstr>
      <vt:lpstr>05-06</vt:lpstr>
      <vt:lpstr>04-05</vt:lpstr>
      <vt:lpstr>03-04</vt:lpstr>
      <vt:lpstr>02-03</vt:lpstr>
      <vt:lpstr>01-02</vt:lpstr>
      <vt:lpstr>00-01</vt:lpstr>
      <vt:lpstr>99-00</vt:lpstr>
      <vt:lpstr>98-99</vt:lpstr>
      <vt:lpstr>97-98</vt:lpstr>
      <vt:lpstr>96-97</vt:lpstr>
      <vt:lpstr>95-96</vt:lpstr>
      <vt:lpstr>94-95</vt:lpstr>
      <vt:lpstr>93-94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Markku Huoponen</cp:lastModifiedBy>
  <cp:lastPrinted>2019-05-26T20:40:55Z</cp:lastPrinted>
  <dcterms:created xsi:type="dcterms:W3CDTF">2000-06-18T11:03:31Z</dcterms:created>
  <dcterms:modified xsi:type="dcterms:W3CDTF">2021-02-05T08:32:25Z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0x0101009D221BD704057F45BB41009A6A9BAFEE</vt:lpwstr>
  </property>
</Properties>
</file>